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8" activeTab="12"/>
  </bookViews>
  <sheets>
    <sheet name="Mérleg költségvetés új" sheetId="1" r:id="rId1"/>
    <sheet name="bevétel-kiadás jogcímeként" sheetId="2" r:id="rId2"/>
    <sheet name="Bevétel címenként új" sheetId="3" r:id="rId3"/>
    <sheet name="Kiadás címenként új" sheetId="4" r:id="rId4"/>
    <sheet name="Fejlesztések (új)" sheetId="5" r:id="rId5"/>
    <sheet name="tartalék (új)" sheetId="6" r:id="rId6"/>
    <sheet name="Bevételek feladatonként (új)" sheetId="7" r:id="rId7"/>
    <sheet name="működési kiadás feladatonként" sheetId="8" r:id="rId8"/>
    <sheet name="felhalmozási feladatonként" sheetId="9" r:id="rId9"/>
    <sheet name="mérlegszerű bemutatás" sheetId="10" r:id="rId10"/>
    <sheet name="Gördülő" sheetId="11" r:id="rId11"/>
    <sheet name="létszám új" sheetId="12" r:id="rId12"/>
    <sheet name="felhasználási ütem" sheetId="13" r:id="rId13"/>
  </sheets>
  <definedNames>
    <definedName name="_xlnm.Print_Area" localSheetId="6">'Bevételek feladatonként (új)'!$A$1:$F$97</definedName>
  </definedNames>
  <calcPr fullCalcOnLoad="1"/>
</workbook>
</file>

<file path=xl/sharedStrings.xml><?xml version="1.0" encoding="utf-8"?>
<sst xmlns="http://schemas.openxmlformats.org/spreadsheetml/2006/main" count="1244" uniqueCount="662">
  <si>
    <t>Önkormányzat összsesen:</t>
  </si>
  <si>
    <t>Működési célú kölcsönök bevétele</t>
  </si>
  <si>
    <t>BEVÉTELEK</t>
  </si>
  <si>
    <t>Önkormányzatok költségvetési támogatása összesen:</t>
  </si>
  <si>
    <t>Ft/fő</t>
  </si>
  <si>
    <t>Mutató</t>
  </si>
  <si>
    <t>Érték</t>
  </si>
  <si>
    <t>1. Települési önkormányzatok  feladatai</t>
  </si>
  <si>
    <t xml:space="preserve">11. Összesen </t>
  </si>
  <si>
    <t>1. lakossági közműfejlesztési támogatás</t>
  </si>
  <si>
    <t>A helyi önkormányzatok kötött felhasználású támogatásai 8. sz. melléklet</t>
  </si>
  <si>
    <t>Állami hozzájárulások és támogatások összesen:</t>
  </si>
  <si>
    <t>Működési bevételek</t>
  </si>
  <si>
    <t>Önkormányzatok sajátos működési bevételei</t>
  </si>
  <si>
    <t>Helyi adók</t>
  </si>
  <si>
    <t>Átengedett központi adók:</t>
  </si>
  <si>
    <t>Pótlékok, bírságok és egyéb sajátos bevételek:</t>
  </si>
  <si>
    <t>Önkormányzatok sajátos működési bevételei összesen:</t>
  </si>
  <si>
    <t>Intézményi működési bevételek</t>
  </si>
  <si>
    <t>Intézmények egyéb sajátos bevételei</t>
  </si>
  <si>
    <t>Kamatbevételek</t>
  </si>
  <si>
    <t>Működési bevételek összesen:</t>
  </si>
  <si>
    <t>Felhalmozási és tőkejellegű bevétel</t>
  </si>
  <si>
    <t>Pénzügyi befektetések bevételei</t>
  </si>
  <si>
    <t>Támogatás értékű bevétel</t>
  </si>
  <si>
    <t>Véglegesen átvett-pénzeszközök</t>
  </si>
  <si>
    <t>Kölcsönök, visszatér. Értékpapírok beváltása</t>
  </si>
  <si>
    <t>Véglegesen átvett pénzeszközök</t>
  </si>
  <si>
    <t>Érdekeltségi hozzájárulások éves kivetése, hátralékok</t>
  </si>
  <si>
    <t>Királyszentistván Község Önkormányzata</t>
  </si>
  <si>
    <t xml:space="preserve"> </t>
  </si>
  <si>
    <t>Kiadások</t>
  </si>
  <si>
    <t>Szakfeladat</t>
  </si>
  <si>
    <t>Közvilágítás</t>
  </si>
  <si>
    <t>Családsegítés</t>
  </si>
  <si>
    <t>Szociális étkeztetés</t>
  </si>
  <si>
    <t>Körjegyzőség II. cím</t>
  </si>
  <si>
    <t>e Ft-ban</t>
  </si>
  <si>
    <t>Önkormányzat működési kiadása</t>
  </si>
  <si>
    <t>Önkormányzat fejlesztési kiadása</t>
  </si>
  <si>
    <t>Körjegyzőség</t>
  </si>
  <si>
    <t>Viziközmű társulat</t>
  </si>
  <si>
    <t>Normatív állami hozzájárulás</t>
  </si>
  <si>
    <t>Központosított támogatás</t>
  </si>
  <si>
    <t>Állami hozzájárulások és támogatások</t>
  </si>
  <si>
    <t>Összes bevétel</t>
  </si>
  <si>
    <t>Intézményi működési bevétel</t>
  </si>
  <si>
    <t>III. cím: Viziközmű Társulat</t>
  </si>
  <si>
    <t>adatok ezer Ft-ban</t>
  </si>
  <si>
    <t>III. cím bevételek összesen:</t>
  </si>
  <si>
    <t>5. Lakott külterületekkel kapcsolatos feladatok</t>
  </si>
  <si>
    <t>Dologi kiadások</t>
  </si>
  <si>
    <t>Személyi juttatások</t>
  </si>
  <si>
    <t>Munkaadókat terhelő járulékok</t>
  </si>
  <si>
    <t>Dologi kiadás</t>
  </si>
  <si>
    <t>Előző évi pénzmaradvány terhére</t>
  </si>
  <si>
    <t>Tartalék képzés</t>
  </si>
  <si>
    <t>Munkaadókat terhelő</t>
  </si>
  <si>
    <t>Dologi és egyéb folyó kiadások</t>
  </si>
  <si>
    <t>Támogatások folyósítása (felügyeleti szervnek)</t>
  </si>
  <si>
    <t>Támogatás értékű működési kiadás államháztatáson belül</t>
  </si>
  <si>
    <t>Egyéb támogatások (szociálpolitikai ellátások)</t>
  </si>
  <si>
    <t>I. Cím összesen:</t>
  </si>
  <si>
    <t>működési pénzeszközátadás államháztartáson kívülre</t>
  </si>
  <si>
    <t>Rövidlejáratú támogatási kölcsön</t>
  </si>
  <si>
    <t xml:space="preserve">Rövidlejáratú hitel </t>
  </si>
  <si>
    <t>Feladatonként és kiemelt kiadási előirányzatonként</t>
  </si>
  <si>
    <t>Forgatási célú hitelviszonyt megtestesítő értékpapír</t>
  </si>
  <si>
    <t>Működési és fenntartási előirányzatok összesen</t>
  </si>
  <si>
    <t>Önkormányzat költségvetése feladatonként I. cím</t>
  </si>
  <si>
    <t>Támogatásértékű működési kiadás</t>
  </si>
  <si>
    <t>Bruttó</t>
  </si>
  <si>
    <t>Önkormányzat</t>
  </si>
  <si>
    <t>Királyszentistván Község Önkormányzatnál</t>
  </si>
  <si>
    <t>foglalkoztatottak engedélyezett létszáma</t>
  </si>
  <si>
    <t>I. cím</t>
  </si>
  <si>
    <t>Munkatörvénykönyve alapján</t>
  </si>
  <si>
    <t>Művelődési Ház</t>
  </si>
  <si>
    <t>I. cím: foglalkoztatottak összesen</t>
  </si>
  <si>
    <t>II. cím</t>
  </si>
  <si>
    <t>Köztisztviselő</t>
  </si>
  <si>
    <t>II. cím: foglalkoztatottak összesen</t>
  </si>
  <si>
    <t xml:space="preserve">Működési célú kölcsönök </t>
  </si>
  <si>
    <t>hátralékos nyilvántartás alapján</t>
  </si>
  <si>
    <t>2010.</t>
  </si>
  <si>
    <t>Királyszentistván Község Önkormányzat 2010. évi bevételek összesen koncepció</t>
  </si>
  <si>
    <t>Felhalmozási célra</t>
  </si>
  <si>
    <t>(adatok eFt-ban)</t>
  </si>
  <si>
    <t>Bevételi jogcím</t>
  </si>
  <si>
    <t>Sor-szám</t>
  </si>
  <si>
    <t>teljesítés</t>
  </si>
  <si>
    <t>mód.elő-irányzatok</t>
  </si>
  <si>
    <t>várható</t>
  </si>
  <si>
    <t>1.</t>
  </si>
  <si>
    <t>2.</t>
  </si>
  <si>
    <t>3.</t>
  </si>
  <si>
    <t>4.</t>
  </si>
  <si>
    <t>2.1. Illetékek</t>
  </si>
  <si>
    <t>5.</t>
  </si>
  <si>
    <t>2.2.Helyi adók</t>
  </si>
  <si>
    <t>6.</t>
  </si>
  <si>
    <t>2.3. Átengedett központi adók</t>
  </si>
  <si>
    <t>7.</t>
  </si>
  <si>
    <t>2.3.1. Személyi jövedelemadó</t>
  </si>
  <si>
    <t xml:space="preserve">          - Helyben maradó rész</t>
  </si>
  <si>
    <t xml:space="preserve">          - Kiegészítés</t>
  </si>
  <si>
    <t xml:space="preserve">          - SZJA</t>
  </si>
  <si>
    <t>8.</t>
  </si>
  <si>
    <t>2.3.2. Termőföld bérbeadás utáni adó</t>
  </si>
  <si>
    <t>9.</t>
  </si>
  <si>
    <t>2.3.3. Gépjárműadó</t>
  </si>
  <si>
    <t>10.</t>
  </si>
  <si>
    <t>2.4.Pótlékok , bírságok, és egyéb sajátos bevételek</t>
  </si>
  <si>
    <t>11.</t>
  </si>
  <si>
    <t>12.</t>
  </si>
  <si>
    <t>1.1. Normatív állami hozzájárulások</t>
  </si>
  <si>
    <t>13.</t>
  </si>
  <si>
    <t>1.2. Központosított előirányzatok</t>
  </si>
  <si>
    <t>15.</t>
  </si>
  <si>
    <t>1.4. Normatív kötött felhaszn. támogatás</t>
  </si>
  <si>
    <t>16.</t>
  </si>
  <si>
    <t>1.5. Fejlesztési célú támogatások</t>
  </si>
  <si>
    <t>17.</t>
  </si>
  <si>
    <t>1.6. Egyéb központi támogatás</t>
  </si>
  <si>
    <t>18.</t>
  </si>
  <si>
    <t>19.</t>
  </si>
  <si>
    <t>20.</t>
  </si>
  <si>
    <t>21.</t>
  </si>
  <si>
    <t>22.</t>
  </si>
  <si>
    <t>23.</t>
  </si>
  <si>
    <t>Támogatásértékű működési bevétel</t>
  </si>
  <si>
    <t xml:space="preserve">    Ebből: OEP-től átvett</t>
  </si>
  <si>
    <t>24.</t>
  </si>
  <si>
    <t>Támogatásértékű felhalmozási bevétel</t>
  </si>
  <si>
    <t>25.</t>
  </si>
  <si>
    <t>26.</t>
  </si>
  <si>
    <t>27.</t>
  </si>
  <si>
    <t>28.</t>
  </si>
  <si>
    <t>29.</t>
  </si>
  <si>
    <t>30.</t>
  </si>
  <si>
    <t>Kölcsönök visszatérülése</t>
  </si>
  <si>
    <t>31.</t>
  </si>
  <si>
    <t>32.</t>
  </si>
  <si>
    <t>33.</t>
  </si>
  <si>
    <t>34.</t>
  </si>
  <si>
    <t>35.</t>
  </si>
  <si>
    <t>36.</t>
  </si>
  <si>
    <t>FOLYÓ BEVÉTELEK ÖSSZESEN:</t>
  </si>
  <si>
    <t>37.</t>
  </si>
  <si>
    <t>38.</t>
  </si>
  <si>
    <t>39.</t>
  </si>
  <si>
    <t>40.</t>
  </si>
  <si>
    <t>BEVÉTELEK ÖSSZESEN:</t>
  </si>
  <si>
    <t>Kiadási jogcím</t>
  </si>
  <si>
    <t>eredeti előirányzat</t>
  </si>
  <si>
    <t>Felhalmozási kiadások</t>
  </si>
  <si>
    <t>14.</t>
  </si>
  <si>
    <t>Felújítás</t>
  </si>
  <si>
    <t>~</t>
  </si>
  <si>
    <t>Hitelek kamatai</t>
  </si>
  <si>
    <t>FOLYÓ KIADÁSOK ÖSSZESEN:</t>
  </si>
  <si>
    <t>Egyéb finanszírozási kiadások</t>
  </si>
  <si>
    <t>Kiegyenlítő, függő, átfutó kiadások</t>
  </si>
  <si>
    <t xml:space="preserve">KIADÁSOK ÖSSZESEN: </t>
  </si>
  <si>
    <t>Királyszentisván Község Önkormányzata</t>
  </si>
  <si>
    <t>Megnevezés</t>
  </si>
  <si>
    <t>Állami hozzájárulások</t>
  </si>
  <si>
    <t>Pénzforgalom nélküli bevétel</t>
  </si>
  <si>
    <t>KIADÁSOK</t>
  </si>
  <si>
    <t>Rövidlejáratú kölcsön</t>
  </si>
  <si>
    <t>Támogatás értékű kiadás</t>
  </si>
  <si>
    <t>Értékpapírok vásárlása forgatási célból</t>
  </si>
  <si>
    <t>Felhalmozási hitel kamat</t>
  </si>
  <si>
    <t>Tartalékok</t>
  </si>
  <si>
    <t>tény</t>
  </si>
  <si>
    <t>2009.évi</t>
  </si>
  <si>
    <t>2009. évi</t>
  </si>
  <si>
    <t>költségvetés</t>
  </si>
  <si>
    <t>Feladatonként és kiemelt felhalmozási kiadások előirányzatonként</t>
  </si>
  <si>
    <t>Kiadások eFt-ban</t>
  </si>
  <si>
    <t>Beruházások</t>
  </si>
  <si>
    <t>Felújítások</t>
  </si>
  <si>
    <t>Támogatás értékű felhalmozási kiadás államháztatáson belül</t>
  </si>
  <si>
    <t>Felhalmozási pénzeszközátadás államháztartáson kívülre</t>
  </si>
  <si>
    <t>Hosszú lejáratú támogatási kölcsön</t>
  </si>
  <si>
    <t xml:space="preserve">Hosszú lejáratú hitel </t>
  </si>
  <si>
    <t>Tartós hitelviszonyt megtestesítő értékpapír</t>
  </si>
  <si>
    <t>Felhalmozási és felújítási kiadások előirányzata összesen</t>
  </si>
  <si>
    <t>I. cím összesen:</t>
  </si>
  <si>
    <t>Címek összesen kiadások:</t>
  </si>
  <si>
    <t>Királyszentistván Község Önkormányzat</t>
  </si>
  <si>
    <t>eredeti ei.</t>
  </si>
  <si>
    <t xml:space="preserve">mód.ei. </t>
  </si>
  <si>
    <t>tervezett ei.</t>
  </si>
  <si>
    <t xml:space="preserve">b e v é t e l </t>
  </si>
  <si>
    <t xml:space="preserve">k i a d á s </t>
  </si>
  <si>
    <t>Működési bevétel (2+…+9)</t>
  </si>
  <si>
    <t>Működési kiadás (2+…+9)</t>
  </si>
  <si>
    <t>Intézmények műk.bevételei</t>
  </si>
  <si>
    <t>Személyi juttatás</t>
  </si>
  <si>
    <t>ÖK saját műk.bevételei</t>
  </si>
  <si>
    <t>Munkáltatót terh.jár.</t>
  </si>
  <si>
    <t>Önkorm.támogatás</t>
  </si>
  <si>
    <t>Tám.ért.műk.bevétel</t>
  </si>
  <si>
    <t>Tám.értékű működési kiadás</t>
  </si>
  <si>
    <t>Ebből -TB átvett pénze.</t>
  </si>
  <si>
    <t>Áht.kívüli műk.pénzeeszköz átadás</t>
  </si>
  <si>
    <t>Műk.célú pe.átvétel áht.kív.</t>
  </si>
  <si>
    <t>Speciális tám.</t>
  </si>
  <si>
    <t>Működési kölcsön törlesztés</t>
  </si>
  <si>
    <t>Működési kölcsön nyújtása</t>
  </si>
  <si>
    <t>Pénzmar.műk.célra</t>
  </si>
  <si>
    <t>Működési tartalék:    - általános</t>
  </si>
  <si>
    <t>Műk.bev.felh.célra</t>
  </si>
  <si>
    <t>Felhalmozási célú bev.(12+…+20)</t>
  </si>
  <si>
    <t>Felhalmozási célú kiadás (13+…+21)</t>
  </si>
  <si>
    <t>Tárgyi eszk.imm.ért.bev.</t>
  </si>
  <si>
    <t>Pénzügyi.befekt.bev.</t>
  </si>
  <si>
    <t>Felhalmozás</t>
  </si>
  <si>
    <t>Önk.saját felhalm.tőke bev.</t>
  </si>
  <si>
    <t>Tám.értékű felh.kiadások</t>
  </si>
  <si>
    <t>Önk. tám.cél (címzett)</t>
  </si>
  <si>
    <t>Áht.kívüli felh.pénzeszköz átadás</t>
  </si>
  <si>
    <t>Tám.ért.felh.bevételek</t>
  </si>
  <si>
    <t>Pénzügyi befektetések</t>
  </si>
  <si>
    <t>Felh.célú pe.átvétel áht.kív.</t>
  </si>
  <si>
    <t>Felhalmozási tartalék: - általános</t>
  </si>
  <si>
    <t>Műk.bev.felhalm.célra</t>
  </si>
  <si>
    <t>Tartós kölcs.törl.</t>
  </si>
  <si>
    <t>Építési kölcsön</t>
  </si>
  <si>
    <t>Pénzmar.fejl.célra</t>
  </si>
  <si>
    <t>Hitelkamat</t>
  </si>
  <si>
    <t>Költségvetési bevét. össz.(1+10)</t>
  </si>
  <si>
    <t>Költségvetési kiadások össz. (1+11)</t>
  </si>
  <si>
    <t>Forg.cél.értp.értékesítés</t>
  </si>
  <si>
    <t>Rövid lej.értékp.vásárlása</t>
  </si>
  <si>
    <t>Bef.célú hosszú lej.hitelek</t>
  </si>
  <si>
    <t>Hosszú lej.hitelek törlesztése</t>
  </si>
  <si>
    <t>Finansz.bevételek (22+23)</t>
  </si>
  <si>
    <t>Finanszírozási kiadások (23+24)</t>
  </si>
  <si>
    <t>Bevételek összesen: (21+24)</t>
  </si>
  <si>
    <t>Kiadás összesen: (22+25)</t>
  </si>
  <si>
    <t>2010.évi</t>
  </si>
  <si>
    <t>6/b. számú melléklet</t>
  </si>
  <si>
    <t>2011. év</t>
  </si>
  <si>
    <t>Működési bevételek - kiadások</t>
  </si>
  <si>
    <t>Önkorm. sajátos működési bevételei</t>
  </si>
  <si>
    <t>Önk.költségvetési tám. és áteng.szja</t>
  </si>
  <si>
    <t>Működési célú pénzeszköz átvétel</t>
  </si>
  <si>
    <t>Továbbadási (lebonyolítási) célú működési bevétel</t>
  </si>
  <si>
    <t>Működési célú kölcsönök visszatérülése, igénybevétele</t>
  </si>
  <si>
    <t>Rövid lejáratú hitel</t>
  </si>
  <si>
    <t>Rövidlejáratú értékpapírok értékesítése, kibocsátása</t>
  </si>
  <si>
    <t>Működési célú előző évi pénzmaradvány ig.</t>
  </si>
  <si>
    <t>Müködési célú bevételek összesen:</t>
  </si>
  <si>
    <t>Működési célú pénzeszköz átadás</t>
  </si>
  <si>
    <t>Továbbadási (lebonyolítási) célú működési kiadás</t>
  </si>
  <si>
    <t>Ellátottak pénzbeli juttatása</t>
  </si>
  <si>
    <t>Működési célú kölcsönök nyújtása és törlesztése</t>
  </si>
  <si>
    <t>Rövid lejíratú hitel visszafizetése</t>
  </si>
  <si>
    <t>Rövid lejártú hitel kamata</t>
  </si>
  <si>
    <t>Rövidlejáratú értékpapírok beváltása, vásárlása</t>
  </si>
  <si>
    <t>Müködési célú kiadások összesen:</t>
  </si>
  <si>
    <t>Felhalmozási bevételek kiadások</t>
  </si>
  <si>
    <t>Önkormányzatok felhalm. és tőke jellegű bevételi</t>
  </si>
  <si>
    <t>Önkormányzatok sajátos felhalmozási és tőkejellegű bev.</t>
  </si>
  <si>
    <t>Fejlesztési célú támogatások</t>
  </si>
  <si>
    <t>Felhalmozási célú pénzeszközátvétel államházt. kívülről</t>
  </si>
  <si>
    <t>Továbbadási (lebonyolítási) célú felhalmozási bevétel</t>
  </si>
  <si>
    <t>Felhalmozási áfa visszatérülése</t>
  </si>
  <si>
    <t>Értékesített tárgyi eszk. és immat.javak áfája</t>
  </si>
  <si>
    <t>Felhalmozási célú kölcsönök visszatérülése, igénybevétele</t>
  </si>
  <si>
    <t>Hosszú lejáratú hitel</t>
  </si>
  <si>
    <t xml:space="preserve">Hosszú lajártú értékpapírok kibocsátása </t>
  </si>
  <si>
    <t>Felhalmozási célú előző évi pénzmaradvány ig.</t>
  </si>
  <si>
    <t>Felhalmozási célú bevételek összesen:</t>
  </si>
  <si>
    <t>Felújítási kiaádok</t>
  </si>
  <si>
    <t>Értékesített tárgyi eszk., immat.javak utáni áfa</t>
  </si>
  <si>
    <t>Felhalmozási célú pénzeszközátadás államházt.kívülre</t>
  </si>
  <si>
    <t>41.</t>
  </si>
  <si>
    <t>Támogatásértékű felhalmozási kiadás</t>
  </si>
  <si>
    <t>42.</t>
  </si>
  <si>
    <t>Továbbadási (lebonyolítási) célú felhalmzási kiadás</t>
  </si>
  <si>
    <t>43.</t>
  </si>
  <si>
    <t>Felhalmozási célú kölcsönök nyújtása</t>
  </si>
  <si>
    <t>44.</t>
  </si>
  <si>
    <t>Hosszú lejártú hitel visszafizetése</t>
  </si>
  <si>
    <t>45.</t>
  </si>
  <si>
    <t>Hosszú lejáratú hitel kamata</t>
  </si>
  <si>
    <t>46.</t>
  </si>
  <si>
    <t>Hosszú lejáratú értékpapírok beváltása</t>
  </si>
  <si>
    <t>47.</t>
  </si>
  <si>
    <t>48.</t>
  </si>
  <si>
    <t>Felhalmozási célú kiadások összesen:</t>
  </si>
  <si>
    <t>49.</t>
  </si>
  <si>
    <t>Önkormányzat bevételei összesen:</t>
  </si>
  <si>
    <t>50.</t>
  </si>
  <si>
    <t>Önkormányzat kiadásai összesen:</t>
  </si>
  <si>
    <t>51.</t>
  </si>
  <si>
    <t>2012. év</t>
  </si>
  <si>
    <t>adatok ezer forintban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</si>
  <si>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</si>
  <si>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</si>
  <si>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</si>
  <si>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</si>
  <si>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</si>
  <si>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</si>
  <si>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</si>
  <si>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</si>
  <si>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</si>
  <si>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</si>
  <si>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</si>
  <si>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</si>
  <si>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</si>
  <si>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Személyi kiadások</t>
  </si>
  <si>
    <t>Munkaadói járulékok</t>
  </si>
  <si>
    <t>Támogatásértékű műk. kiad.</t>
  </si>
  <si>
    <t>Átadott pénzeszk.</t>
  </si>
  <si>
    <t>Társadalom és szociálpol.jut.</t>
  </si>
  <si>
    <t>Felhalm. Kiadások</t>
  </si>
  <si>
    <t>Felhalm.célra átad.pe.</t>
  </si>
  <si>
    <t>Kölcsönök nyújtása</t>
  </si>
  <si>
    <t>Hitel törlesztése</t>
  </si>
  <si>
    <t>Kiadások összesen</t>
  </si>
  <si>
    <t>Intézményi Műk. bevételek</t>
  </si>
  <si>
    <t>Önk.sajátos bevételei</t>
  </si>
  <si>
    <t>Állami hozzáj.</t>
  </si>
  <si>
    <t>Tám.kieg. Átvett p.e.</t>
  </si>
  <si>
    <t>Felhalmozási és tőke jellegű bevétel</t>
  </si>
  <si>
    <t>Bevételek összesen:</t>
  </si>
  <si>
    <t>.</t>
  </si>
  <si>
    <t>Nyitó pénzállomány</t>
  </si>
  <si>
    <t>Pénzforgalmi bevétel (19.sor.)</t>
  </si>
  <si>
    <t>Pénzforgalmi kiadás (12.sor)</t>
  </si>
  <si>
    <t>Pénzforgalmi egyenleg (22.-21.)</t>
  </si>
  <si>
    <t>Záró pénz-állomány (20.-23.)</t>
  </si>
  <si>
    <t>Likviditás milyensége</t>
  </si>
  <si>
    <t>jó</t>
  </si>
  <si>
    <t>Likviditási hitel felvétel</t>
  </si>
  <si>
    <t>Korrigált záró egyenleg (19.+21.)</t>
  </si>
  <si>
    <t xml:space="preserve">2011. évi </t>
  </si>
  <si>
    <t>Királyszentistván Község Önkormányzat 2011 évi Költségvetésének</t>
  </si>
  <si>
    <t>pénzügyi mérlege</t>
  </si>
  <si>
    <t>2010. évi</t>
  </si>
  <si>
    <t>Királyszentistván Község Önkormányzat 2011. évi Költségvetésének</t>
  </si>
  <si>
    <t>Felhalmozási támogatás értékű bevétel</t>
  </si>
  <si>
    <t>Fejlesztési kiadások 2011. évi költségvetés</t>
  </si>
  <si>
    <t>Buszvárók felújítása</t>
  </si>
  <si>
    <t>Település árvízvédelme a Séd partján</t>
  </si>
  <si>
    <t>gázzsámoly</t>
  </si>
  <si>
    <t>Fejlesztési elképzelések 2011-2014-ig</t>
  </si>
  <si>
    <t>Önkormányzat informatikai fejlesztése</t>
  </si>
  <si>
    <t>Orvosi rendelő technikai berendezések fejlesztése, bővítése</t>
  </si>
  <si>
    <t>2011. évi Költségvetési tartalékok megbontása címenként</t>
  </si>
  <si>
    <t>2011.</t>
  </si>
  <si>
    <t>2011. évi Gördülő tervezés</t>
  </si>
  <si>
    <t>2013. év</t>
  </si>
  <si>
    <t>Állami támogatás 2010. CLXIX tv. a Magyar Köztársaság 2011. évi költségvetéséről</t>
  </si>
  <si>
    <t xml:space="preserve">     a) Település-üzemeltetési és igazgatási </t>
  </si>
  <si>
    <t>5000,-Ft/hó</t>
  </si>
  <si>
    <t>Vertikál Zrt.engedményezett követelés alapján hátralékos befizetések 60%</t>
  </si>
  <si>
    <t>2011 .évi  költségvetés</t>
  </si>
  <si>
    <t>682002-1</t>
  </si>
  <si>
    <t>Nem lakóingatlan bérbeadása</t>
  </si>
  <si>
    <t>841112-1</t>
  </si>
  <si>
    <t>Önkormányzati jogalkotás</t>
  </si>
  <si>
    <t>841126-1</t>
  </si>
  <si>
    <t>Önkormányzati igazgatás</t>
  </si>
  <si>
    <t>841192-1</t>
  </si>
  <si>
    <t>841402-1</t>
  </si>
  <si>
    <t>841403-1</t>
  </si>
  <si>
    <t>841907-1</t>
  </si>
  <si>
    <t>862101-1</t>
  </si>
  <si>
    <t>869041-1</t>
  </si>
  <si>
    <t>882111-1</t>
  </si>
  <si>
    <t>882113-1</t>
  </si>
  <si>
    <t>882114-1</t>
  </si>
  <si>
    <t>882115-1</t>
  </si>
  <si>
    <t>882116-1</t>
  </si>
  <si>
    <t>882122-1</t>
  </si>
  <si>
    <t>882123-1</t>
  </si>
  <si>
    <t>882124-1</t>
  </si>
  <si>
    <t>882129-1</t>
  </si>
  <si>
    <t>882202-1</t>
  </si>
  <si>
    <t>882203-1</t>
  </si>
  <si>
    <t>889921-1</t>
  </si>
  <si>
    <t>889924-1</t>
  </si>
  <si>
    <t>890302-5</t>
  </si>
  <si>
    <t>890506-5</t>
  </si>
  <si>
    <t>910502-1</t>
  </si>
  <si>
    <t>910123-1</t>
  </si>
  <si>
    <t>Kiemelt áll.és önk. ünnepek</t>
  </si>
  <si>
    <t>Város- és községgazdálkodás</t>
  </si>
  <si>
    <t>Önk.elsz.ktgv.szerveikkel</t>
  </si>
  <si>
    <t>Háziorvosi alapellátás</t>
  </si>
  <si>
    <t>Család-és nővédelmi eü.</t>
  </si>
  <si>
    <t>Rendszeres szoc.</t>
  </si>
  <si>
    <t>Lakásfennt.tám.normatív</t>
  </si>
  <si>
    <t>Helyi rendsz.lakásf.tám.</t>
  </si>
  <si>
    <t>Ápolási díj alanyi jogon</t>
  </si>
  <si>
    <t>Ápolási díj méltányos</t>
  </si>
  <si>
    <t>Átmeneti segély</t>
  </si>
  <si>
    <t>Temetési segély</t>
  </si>
  <si>
    <t>Rendkívüli gyv. Tám.</t>
  </si>
  <si>
    <t>Egyéb önk.eseti pénzb.ell.</t>
  </si>
  <si>
    <t>Közgyógyellátás</t>
  </si>
  <si>
    <t>Köztemetés</t>
  </si>
  <si>
    <t>Civil szervezetek tám.</t>
  </si>
  <si>
    <t>Egyházak támogatása</t>
  </si>
  <si>
    <t>Közművelődési int.műk.</t>
  </si>
  <si>
    <t>Könyvtári szolg.</t>
  </si>
  <si>
    <t xml:space="preserve">2011. évi Költségvetése </t>
  </si>
  <si>
    <t>Város-és községgazdálkodás</t>
  </si>
  <si>
    <t>Nem lakóingatlan bérbeadás</t>
  </si>
  <si>
    <t>2011. évi Költségvetés Mérlegszerű bemutatása</t>
  </si>
  <si>
    <t>2011.évi</t>
  </si>
  <si>
    <t>2011. évi Előirányzat felhasználási ütemterve</t>
  </si>
  <si>
    <t>2011. évi Finanszírozási terve</t>
  </si>
  <si>
    <t>1.sz. melléklet</t>
  </si>
  <si>
    <t>2. számú melléklet</t>
  </si>
  <si>
    <t>3. sz. melléklet</t>
  </si>
  <si>
    <t>4. számú melléklet</t>
  </si>
  <si>
    <t>5. sz. melléklet</t>
  </si>
  <si>
    <t>7. melléklet</t>
  </si>
  <si>
    <t>8. sz. melléklet</t>
  </si>
  <si>
    <t>9. sz. melléklet</t>
  </si>
  <si>
    <t>10.  sz. melléklet</t>
  </si>
  <si>
    <t>11.sz.melléklet</t>
  </si>
  <si>
    <t>12. sz. melléklet</t>
  </si>
  <si>
    <t>13. sz. melléklet</t>
  </si>
  <si>
    <t>14. sz. melléklet</t>
  </si>
  <si>
    <t>Közmunka program támogatás</t>
  </si>
  <si>
    <t>890443-1</t>
  </si>
  <si>
    <t>Közfoglalkoztatás</t>
  </si>
  <si>
    <t>Közmunka programban foglalkoztatottak</t>
  </si>
  <si>
    <t>2/2011.(II.28.)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</si>
  <si>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</si>
  <si>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</si>
  <si>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</si>
  <si>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</si>
  <si>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</si>
  <si>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</si>
  <si>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</si>
  <si>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</si>
  <si>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</si>
  <si>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</si>
  <si>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</si>
  <si>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l</t>
  </si>
  <si>
    <t>m</t>
  </si>
  <si>
    <t>n</t>
  </si>
  <si>
    <t xml:space="preserve">                                           - cél</t>
  </si>
  <si>
    <t xml:space="preserve">                   - cél</t>
  </si>
  <si>
    <t>II. Összesen:</t>
  </si>
  <si>
    <t xml:space="preserve"> I. Működési bevételek</t>
  </si>
  <si>
    <t>1. Intézményi müködési bevételek</t>
  </si>
  <si>
    <t>2. Önkormányzatok sajátos működési bevételei</t>
  </si>
  <si>
    <t>II. Állami hozzájárulások és támogat.:</t>
  </si>
  <si>
    <t>1. Önkormányzatok költségvetési támogatása</t>
  </si>
  <si>
    <t>III. Felhalmozási és tőkejellegű bevét.</t>
  </si>
  <si>
    <t>1. Tárgyi eszközök, immateriális javak értékesítése</t>
  </si>
  <si>
    <t>2. Önk.sajátos felhalmozási és tőkejellegű bevételei</t>
  </si>
  <si>
    <t>3. Pénzügyi befektetések bevételei</t>
  </si>
  <si>
    <t>IV. ámogatásértékű bevétel</t>
  </si>
  <si>
    <t>1. Támogatásértékű működési bevétel</t>
  </si>
  <si>
    <t>2. Támogatásértékű felhalmozási bevétel</t>
  </si>
  <si>
    <t>V. Véglegesen átvett pénzeszközök</t>
  </si>
  <si>
    <t>1. Működési célú pénzeszköz átvétel államházt.kívülről</t>
  </si>
  <si>
    <t>2. Felhalmozási célú pénzeszköz átvétel államházt.kívűlről</t>
  </si>
  <si>
    <t>VI. Kölcsönök visszat., értékpapírok beváltása, kibocsátása</t>
  </si>
  <si>
    <t>1. Értékpapírok bevételei</t>
  </si>
  <si>
    <t>2. Kölcsönök visszatérülése</t>
  </si>
  <si>
    <t>VII. Hitelek</t>
  </si>
  <si>
    <t>1. Müködési célú hitelek</t>
  </si>
  <si>
    <t>2. Felhalmozási célú hitelek</t>
  </si>
  <si>
    <t>VII. Egyéb bevételek</t>
  </si>
  <si>
    <t>1. Kiegészítések, visszatérülések</t>
  </si>
  <si>
    <t>1. Pénzforgalom nélküli bevételek (pénzmaradvány ig.)</t>
  </si>
  <si>
    <t>2. Finanszírozási bevételek</t>
  </si>
  <si>
    <t>3. Kiegyenlítő, függő, átfutó bevételek</t>
  </si>
  <si>
    <t>I. Folyó (működési) kiadások</t>
  </si>
  <si>
    <t>2. Munkaadókat terhelő járulékok</t>
  </si>
  <si>
    <t>1. Személyi juttatások összesen</t>
  </si>
  <si>
    <t>3. Dologi kiadások</t>
  </si>
  <si>
    <t>4. Egyéb folyó kiadások</t>
  </si>
  <si>
    <t>5. Működési pénzeszköz átadás, egyéb támogatás</t>
  </si>
  <si>
    <t>6. Ellátottak pénzbeni juttatása</t>
  </si>
  <si>
    <t>7. Rövidlejáratú értékpapírok vásárlása</t>
  </si>
  <si>
    <t>8. Működési kölcsönök nyújtása, törlesztése</t>
  </si>
  <si>
    <t>9. Egyéb kiadások</t>
  </si>
  <si>
    <t>II. Felhalmozási kiadások</t>
  </si>
  <si>
    <t>1. Beruházások egyenlege</t>
  </si>
  <si>
    <t>2. Beruházások áfa egyenlege</t>
  </si>
  <si>
    <t>3. Felújítás</t>
  </si>
  <si>
    <t>4. Felújítások áfa egyenlege</t>
  </si>
  <si>
    <t>5. Pénzügyi befektetések,részesedések kiadásai</t>
  </si>
  <si>
    <t>6. Támogatásértékű felhalmozási kiadások</t>
  </si>
  <si>
    <t>7. Felhalmozási célú pénzeszk.átad.államházt.kívülre</t>
  </si>
  <si>
    <t>III. Támogatások, elvonások</t>
  </si>
  <si>
    <t>1. Felügyelet alá tartozó költségvetési szervnek nyújtott tám.</t>
  </si>
  <si>
    <t>2. Támogatásértékű működési kiadások</t>
  </si>
  <si>
    <t>3. Müködési célú pénzeszk.átad.államházt. kivűlre</t>
  </si>
  <si>
    <t xml:space="preserve">4. Társadalom és szociálpolitikai jutt. </t>
  </si>
  <si>
    <t>5. Ellátottak pénzbeni juttatása</t>
  </si>
  <si>
    <r>
      <t>IV. Tartalékok</t>
    </r>
    <r>
      <rPr>
        <sz val="10"/>
        <rFont val="Times New Roman"/>
        <family val="1"/>
      </rPr>
      <t xml:space="preserve"> </t>
    </r>
  </si>
  <si>
    <t xml:space="preserve">1. Általános tartalék </t>
  </si>
  <si>
    <t>2. Céltartalék</t>
  </si>
  <si>
    <t>3. Felhalmozási tartalék</t>
  </si>
  <si>
    <t>4. Egyéb tartalék</t>
  </si>
  <si>
    <t>V. Hitelek kamatai</t>
  </si>
  <si>
    <t>VI. Egyéb kiadások</t>
  </si>
  <si>
    <t>1. Felhalmozási kölcsönök nyújtása</t>
  </si>
  <si>
    <t>2. Felhalmozási hitel törlesztése</t>
  </si>
  <si>
    <t>költségvetés bevételei címenkénti részletezésben</t>
  </si>
  <si>
    <t>Összesen</t>
  </si>
  <si>
    <t>Elő-irányzat</t>
  </si>
  <si>
    <t>Mód.
e.i.</t>
  </si>
  <si>
    <t>Felhalmozási és tőkejellegű
bevételek</t>
  </si>
  <si>
    <t>Véglegesen átvett pénz-
eszközök</t>
  </si>
  <si>
    <t>Nyújtott kölcsönök vissza-
térülése</t>
  </si>
  <si>
    <t>I. Cím
Önkormányzat</t>
  </si>
  <si>
    <t>II. Cím
Körjegyzőség</t>
  </si>
  <si>
    <t>III. Cím
Viziközmű</t>
  </si>
  <si>
    <t>Fejlesztési célú hitelfelvétel</t>
  </si>
  <si>
    <t>Kölcsönök visszatérítése, 
értékpapírok beváltása</t>
  </si>
  <si>
    <t>2/2011. (II.28.)</t>
  </si>
  <si>
    <t>költségvetés kiadásai címenkénti részletezésben</t>
  </si>
  <si>
    <t>Munkaadókat terhelő 
járulékok</t>
  </si>
  <si>
    <t xml:space="preserve">Szociálpolitikai ellátások </t>
  </si>
  <si>
    <t>Működési célú végleges 
pénzeszköz átadás</t>
  </si>
  <si>
    <t>Beruházás, felújítás</t>
  </si>
  <si>
    <t>Felh. Pénzeszköz végleges átadása</t>
  </si>
  <si>
    <t>Felh. célra nyújtott kölcsön, felh. hitel törlesztés</t>
  </si>
  <si>
    <t>2011. ÉVI  KÖLTSÉGVETÉS</t>
  </si>
  <si>
    <t>Kiadási oldal</t>
  </si>
  <si>
    <t>Bevételi oldal</t>
  </si>
  <si>
    <t xml:space="preserve">3. </t>
  </si>
  <si>
    <t>ebből: beruházás</t>
  </si>
  <si>
    <t>ebből: általános tartalék képzése</t>
  </si>
  <si>
    <t>céltartalék felhalmozási célra</t>
  </si>
  <si>
    <t>Normatív kötött felh.támogatás</t>
  </si>
  <si>
    <t>Kölcsönök visszatér., értékpapír beváltás</t>
  </si>
  <si>
    <t>Végelgesen átvett pénzeszköz</t>
  </si>
  <si>
    <t>Viziközmű Társulás összes bevétele</t>
  </si>
  <si>
    <t>Előző évi pénzmaradvány terhére összesen</t>
  </si>
  <si>
    <t>ebből működési kiadásra</t>
  </si>
  <si>
    <t>felhalmozási kiadásokra</t>
  </si>
  <si>
    <t>Kiadások
(eFt-ban)</t>
  </si>
  <si>
    <t>Bevételek
(eFt-ban)</t>
  </si>
  <si>
    <t>ÖSSZES KIADÁS</t>
  </si>
  <si>
    <t>Önkormányzat összes bevétele (4+8)</t>
  </si>
  <si>
    <t>ÖSSZES BEVÉTEL</t>
  </si>
  <si>
    <t>Királyszentistván, 2011. február 23.</t>
  </si>
  <si>
    <t>Különbözet: 0</t>
  </si>
  <si>
    <t>A mérleg előterjesztője:                           Kőszegi Ilona</t>
  </si>
  <si>
    <t xml:space="preserve">                                                                    polgármester</t>
  </si>
  <si>
    <t>Áfa</t>
  </si>
  <si>
    <t>Nettó</t>
  </si>
  <si>
    <t>2011. évi előirányzat terhére</t>
  </si>
  <si>
    <t>Falumegújító projekthez csatlakozva:</t>
  </si>
  <si>
    <t xml:space="preserve">Játszótér területére vizesblokk, kiszolgáló helyiségek,
zöldterület növelése, pihenő ülőkék, szalonnázó
(Kultur program pályázat, önrész pályázati rész 25 %) </t>
  </si>
  <si>
    <t xml:space="preserve">Faluház felújítása, korszerűsítése </t>
  </si>
  <si>
    <t>ebből: alsószint szigetelése, nyílászók cseréje</t>
  </si>
  <si>
    <t>faluház fűtési rendszer felülvizsgálata</t>
  </si>
  <si>
    <t>Községgazdálkodás területére kistraktor beszerzése
(adapterek, pótkocsi, fűkasza, tolólap)</t>
  </si>
  <si>
    <t>Faluházban büfé helyiség kialakítása, eszközök beszerzése</t>
  </si>
  <si>
    <t>ebből:  hűtőszekrény</t>
  </si>
  <si>
    <t>Egyéb projektek</t>
  </si>
  <si>
    <t>eFt-ban</t>
  </si>
  <si>
    <t>2011. évi fejlesztési kiadások tervezete összesen:</t>
  </si>
  <si>
    <t>2011. évi fejlesztési elképzelések</t>
  </si>
  <si>
    <t>2011. évre tervezett fejlesztési 
kiadások összen:</t>
  </si>
  <si>
    <t>c.</t>
  </si>
  <si>
    <t>d.</t>
  </si>
  <si>
    <t>Játszótérre kültéri ping-pong asztal</t>
  </si>
  <si>
    <t>Játszótér melletti aszfaltozott tér kialakítása, aszfaltozott út, kispályás focipálya</t>
  </si>
  <si>
    <t>Zöldfelületek növelés a település több pontján, focipálya korszerűsítése, füvesítése</t>
  </si>
  <si>
    <t>Templom külső állagjavítás hozzájárulás egyházzal közös felújításhoz</t>
  </si>
  <si>
    <t>Emlékművek felújítása</t>
  </si>
  <si>
    <t>Ravatalozó belső felújítása, nyílászáró csere, temető kerítés építése, folytatása</t>
  </si>
  <si>
    <t>Szent István Park felújítása parktárgyakkal együtt, lelátó felújítása</t>
  </si>
  <si>
    <t>Településfejlesztési elképzelések</t>
  </si>
  <si>
    <t>Térfigyelőrendszer kiépítése, lámpatestek elhelyezése a település több pontján</t>
  </si>
  <si>
    <t>Általános tartalék 
(év közben az évközi többletigények, valamint az elmaradt bevételek pótlására)</t>
  </si>
  <si>
    <t xml:space="preserve">Általános tartalék </t>
  </si>
  <si>
    <t>b.</t>
  </si>
  <si>
    <t>Általános tartalék összesen:</t>
  </si>
  <si>
    <t>Céltartalék képzés
(a meghatározott kiadások részbeni, illetve teljes fedezetére szolgál)</t>
  </si>
  <si>
    <t xml:space="preserve">Céltartalék  </t>
  </si>
  <si>
    <t>Céltartalék összesen:</t>
  </si>
  <si>
    <t>Királyszentistván Község Önkormányzat 2011. évre képzett összes tartaléka</t>
  </si>
  <si>
    <t>2/2011. (II.28.)         6. sz. melléklet</t>
  </si>
  <si>
    <t>a.</t>
  </si>
  <si>
    <t>e.</t>
  </si>
  <si>
    <r>
      <t>I. cím Önkormányzat</t>
    </r>
    <r>
      <rPr>
        <b/>
        <sz val="10"/>
        <rFont val="Times New Roman CE"/>
        <family val="1"/>
      </rPr>
      <t xml:space="preserve"> 
Állami hozzájárulások és támogatások
Önkormányzatok költségvetési támogatásai</t>
    </r>
  </si>
  <si>
    <t>A helyi önkormányzatok normatív hozzájárulásai 
3. sz. melléklet alapján</t>
  </si>
  <si>
    <t xml:space="preserve"> Sport és kulturális feladatok</t>
  </si>
  <si>
    <t xml:space="preserve">  10. Pénzbeli és természetbeni szociális és gyermekjóléti ellát.:</t>
  </si>
  <si>
    <t xml:space="preserve">  11. Szociális és gyermekjóléti alapszolg:</t>
  </si>
  <si>
    <t>ab.) szociális alapszolg. (L/5000x3950000 Ft)</t>
  </si>
  <si>
    <t>ab.) gyermekjóléti alapszolg. (L/5000x3950000 Ft)</t>
  </si>
  <si>
    <t>Helyi önkormányzatok normatív hozzájárulása a 
tv.  3. sz. melléklete alapján:</t>
  </si>
  <si>
    <r>
      <t xml:space="preserve">A </t>
    </r>
    <r>
      <rPr>
        <b/>
        <i/>
        <sz val="10"/>
        <rFont val="Times New Roman CE"/>
        <family val="0"/>
      </rPr>
      <t>helyi önkormányzatok által felhasználható központosított előirányzatok 
5. sz. melléklet (ezen a jogcímen utólagos pályázattal lehet forráshoz jutni)</t>
    </r>
  </si>
  <si>
    <t>A helyi önkormányzatok kötött felhasználású támogatásai 
8. sz. melléklet</t>
  </si>
  <si>
    <t>II. Kiegészítő egyes szociális feladatokhoz</t>
  </si>
  <si>
    <t>Egyes jövedelempótló támogatások, BPJ 80 %-nak</t>
  </si>
  <si>
    <t>Ápolási díj 75 %-ának visszaigénylése</t>
  </si>
  <si>
    <t>Rendszeres szociális segély, időskorúak járadéka, lakásfenntartási támogatás 90 %-nak visszaigénylése</t>
  </si>
  <si>
    <r>
      <t xml:space="preserve">1. Összesen   </t>
    </r>
    <r>
      <rPr>
        <sz val="10"/>
        <rFont val="Times New Roman CE"/>
        <family val="1"/>
      </rPr>
      <t xml:space="preserve">          </t>
    </r>
  </si>
  <si>
    <t>Összesen:</t>
  </si>
  <si>
    <t>Építményadó 800 Ft/m2</t>
  </si>
  <si>
    <t>Iparűzési adó</t>
  </si>
  <si>
    <t>Gépjárműadó</t>
  </si>
  <si>
    <t>Szem.jövedelem adó (8%)</t>
  </si>
  <si>
    <t>Jövvdifferenciálás átengedett SZJA</t>
  </si>
  <si>
    <t>Átengedett központi adók összesen</t>
  </si>
  <si>
    <t>Környezetvédelmi bírság</t>
  </si>
  <si>
    <t>Önkormányzati lakások lakbérbevétele (5.000,- Ft/hó)</t>
  </si>
  <si>
    <t>Pótlékok, bírságok és egyéb sajátos bevételek összesen</t>
  </si>
  <si>
    <t>Bérlet és lízingdíj</t>
  </si>
  <si>
    <t>Művelődési ház helyiség bérbeadása</t>
  </si>
  <si>
    <t>Rövidlejáratú bankbetét utáni kamat 
(50 milliós állomány után, 4,5 %-os kamattal félévre)</t>
  </si>
  <si>
    <r>
      <t>állami támogatás</t>
    </r>
    <r>
      <rPr>
        <sz val="10"/>
        <rFont val="Times New Roman CE"/>
        <family val="1"/>
      </rPr>
      <t xml:space="preserve">/
</t>
    </r>
    <r>
      <rPr>
        <b/>
        <i/>
        <sz val="10"/>
        <rFont val="Times New Roman CE"/>
        <family val="0"/>
      </rPr>
      <t>saját bevétel</t>
    </r>
  </si>
  <si>
    <t>Felhalmozási célú támogatás
Leader Kultúrprogram pályázat támogatása</t>
  </si>
  <si>
    <t>Szilárdhulladék díj támogatás lakosság részére
É-balatoni Reg.Szilárdhulladék Önk.Társ. 89541000,- Ft támogatást biztosít 
10 év alatt egyenlő részletekben a jogerős használatbavételi engedély megszerzését követően.Időarányosan 8 hónap lett beállítva a bevételek közé.</t>
  </si>
  <si>
    <t>hosszútávú közfoglalkoztatás 1 fő 70 %-ban támogatott</t>
  </si>
  <si>
    <t>rövidtávú közfoglalkoztatás 1 fő 95 %-ban támogatott</t>
  </si>
  <si>
    <t>tárgyévi előírás alapján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</si>
  <si>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</si>
  <si>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</si>
  <si>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</si>
  <si>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</si>
  <si>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</si>
  <si>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</si>
  <si>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</si>
  <si>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</si>
  <si>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</si>
  <si>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</si>
  <si>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</si>
  <si>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</si>
  <si>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</si>
  <si>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</si>
  <si>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</si>
  <si>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</si>
  <si>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</si>
  <si>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</si>
  <si>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</si>
  <si>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</si>
  <si>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</si>
  <si>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</si>
  <si>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</si>
  <si>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Várhatóan a kintlevőségből behajtható</t>
  </si>
  <si>
    <t>Mozgókönyvtári és egyes közművelésdési kiegészítő normatíva
Szolgáltató helyenként kiegészítő támogatás 1.000.000,- Ft/szolg.hely 
mozgókönyvtár működési céljára szerződés szerint átvett pénzeszköz</t>
  </si>
  <si>
    <t xml:space="preserve">   Működési célú kölcsönök   háztartásoktól</t>
  </si>
  <si>
    <t>I. cím bevételek összesen</t>
  </si>
  <si>
    <t>Főállású polgármester</t>
  </si>
  <si>
    <t>Város és községgazdálkodás</t>
  </si>
  <si>
    <t>Engedélyezett létszám</t>
  </si>
  <si>
    <t>hosszú időtartamú 8 órás 1 fő</t>
  </si>
  <si>
    <t>rövid időtartamú 4 órás   1 fő</t>
  </si>
  <si>
    <t>Munkatörvénykönyve alapján                  8 órás</t>
  </si>
  <si>
    <t>Munkatörvénykönyve alapján                  4 órás</t>
  </si>
  <si>
    <t>Pályázati támogatásból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</si>
</sst>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"/>
    <numFmt numFmtId="165" formatCode="#,##0.0"/>
    <numFmt numFmtId="166" formatCode="#,##0\ &quot;Ft&quot;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  <numFmt numFmtId="171" formatCode="#,##0\ _F_t"/>
    <numFmt numFmtId="172" formatCode="#\ ##0"/>
    <numFmt numFmtId="173" formatCode="???&quot; &quot;??0"/>
    <numFmt numFmtId="174" formatCode="??.?&quot; fő&quot;"/>
    <numFmt numFmtId="175" formatCode="??.0&quot; fő&quot;"/>
    <numFmt numFmtId="176" formatCode="?0.0&quot; fő&quot;"/>
  </numFmts>
  <fonts count="59">
    <font>
      <sz val="10"/>
      <name val="Arial CE"/>
      <family val="0"/>
    </font>
    <font>
      <b/>
      <sz val="12"/>
      <name val="Times New Roman CE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1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12"/>
      <name val="Times New Roman CE"/>
      <family val="1"/>
    </font>
    <font>
      <sz val="10"/>
      <color indexed="44"/>
      <name val="Times New Roman CE"/>
      <family val="1"/>
    </font>
    <font>
      <sz val="10"/>
      <name val="Times New Roman"/>
      <family val="1"/>
    </font>
    <font>
      <b/>
      <i/>
      <sz val="10"/>
      <color indexed="44"/>
      <name val="Times New Roman CE"/>
      <family val="0"/>
    </font>
    <font>
      <b/>
      <sz val="10"/>
      <name val="Arial"/>
      <family val="2"/>
    </font>
    <font>
      <i/>
      <sz val="10"/>
      <name val="Times New Roman CE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MS Sans Serif"/>
      <family val="2"/>
    </font>
    <font>
      <b/>
      <sz val="10"/>
      <name val="MS Sans Serif"/>
      <family val="0"/>
    </font>
    <font>
      <b/>
      <sz val="9"/>
      <name val="MS Sans Serif"/>
      <family val="0"/>
    </font>
    <font>
      <b/>
      <sz val="8"/>
      <name val="MS Sans Serif"/>
      <family val="0"/>
    </font>
    <font>
      <i/>
      <sz val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u val="single"/>
      <sz val="11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hair"/>
      <right style="double"/>
      <top style="double"/>
      <bottom style="thin"/>
    </border>
    <border>
      <left>
        <color indexed="63"/>
      </left>
      <right style="hair"/>
      <top style="thin"/>
      <bottom style="double"/>
    </border>
    <border>
      <left style="hair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hair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55" fillId="23" borderId="0" applyNumberFormat="0" applyBorder="0" applyAlignment="0" applyProtection="0"/>
    <xf numFmtId="0" fontId="56" fillId="22" borderId="1" applyNumberFormat="0" applyAlignment="0" applyProtection="0"/>
    <xf numFmtId="9" fontId="0" fillId="0" borderId="0" applyFont="0" applyFill="0" applyBorder="0" applyAlignment="0" applyProtection="0"/>
  </cellStyleXfs>
  <cellXfs count="9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22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5" fillId="22" borderId="11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0" fillId="0" borderId="12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/>
    </xf>
    <xf numFmtId="0" fontId="10" fillId="0" borderId="13" xfId="0" applyFont="1" applyBorder="1" applyAlignment="1">
      <alignment horizontal="right" vertical="top" wrapText="1"/>
    </xf>
    <xf numFmtId="3" fontId="15" fillId="0" borderId="14" xfId="0" applyNumberFormat="1" applyFont="1" applyFill="1" applyBorder="1" applyAlignment="1">
      <alignment horizontal="right" vertical="top" wrapText="1"/>
    </xf>
    <xf numFmtId="3" fontId="15" fillId="0" borderId="13" xfId="0" applyNumberFormat="1" applyFont="1" applyFill="1" applyBorder="1" applyAlignment="1">
      <alignment horizontal="right" vertical="top" wrapText="1"/>
    </xf>
    <xf numFmtId="3" fontId="15" fillId="0" borderId="15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justify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justify"/>
    </xf>
    <xf numFmtId="3" fontId="15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3" fontId="15" fillId="0" borderId="14" xfId="0" applyNumberFormat="1" applyFont="1" applyFill="1" applyBorder="1" applyAlignment="1">
      <alignment horizontal="right" wrapText="1"/>
    </xf>
    <xf numFmtId="3" fontId="15" fillId="0" borderId="13" xfId="0" applyNumberFormat="1" applyFont="1" applyFill="1" applyBorder="1" applyAlignment="1">
      <alignment horizontal="right" wrapText="1"/>
    </xf>
    <xf numFmtId="3" fontId="15" fillId="0" borderId="16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justify" wrapText="1"/>
    </xf>
    <xf numFmtId="0" fontId="15" fillId="0" borderId="0" xfId="0" applyFont="1" applyAlignment="1">
      <alignment horizontal="right"/>
    </xf>
    <xf numFmtId="0" fontId="10" fillId="0" borderId="17" xfId="0" applyFont="1" applyBorder="1" applyAlignment="1">
      <alignment/>
    </xf>
    <xf numFmtId="3" fontId="15" fillId="0" borderId="12" xfId="0" applyNumberFormat="1" applyFont="1" applyFill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0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/>
    </xf>
    <xf numFmtId="3" fontId="10" fillId="0" borderId="14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6" fillId="0" borderId="16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3" fontId="10" fillId="0" borderId="13" xfId="0" applyNumberFormat="1" applyFont="1" applyFill="1" applyBorder="1" applyAlignment="1">
      <alignment horizontal="right" wrapText="1"/>
    </xf>
    <xf numFmtId="0" fontId="15" fillId="0" borderId="18" xfId="0" applyFont="1" applyBorder="1" applyAlignment="1">
      <alignment horizontal="justify" vertical="top" wrapText="1"/>
    </xf>
    <xf numFmtId="3" fontId="15" fillId="0" borderId="14" xfId="0" applyNumberFormat="1" applyFont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 wrapText="1"/>
    </xf>
    <xf numFmtId="3" fontId="10" fillId="0" borderId="14" xfId="0" applyNumberFormat="1" applyFont="1" applyFill="1" applyBorder="1" applyAlignment="1">
      <alignment horizontal="right" vertical="top" wrapText="1"/>
    </xf>
    <xf numFmtId="3" fontId="10" fillId="0" borderId="14" xfId="0" applyNumberFormat="1" applyFont="1" applyFill="1" applyBorder="1" applyAlignment="1">
      <alignment vertical="top" wrapText="1"/>
    </xf>
    <xf numFmtId="3" fontId="10" fillId="0" borderId="14" xfId="0" applyNumberFormat="1" applyFont="1" applyBorder="1" applyAlignment="1">
      <alignment horizontal="right" vertical="top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5" fillId="0" borderId="14" xfId="0" applyFont="1" applyFill="1" applyBorder="1" applyAlignment="1">
      <alignment horizontal="right" vertical="top" wrapText="1"/>
    </xf>
    <xf numFmtId="3" fontId="14" fillId="0" borderId="14" xfId="0" applyNumberFormat="1" applyFont="1" applyBorder="1" applyAlignment="1">
      <alignment horizontal="right" vertical="top" wrapText="1"/>
    </xf>
    <xf numFmtId="3" fontId="14" fillId="0" borderId="14" xfId="0" applyNumberFormat="1" applyFont="1" applyFill="1" applyBorder="1" applyAlignment="1">
      <alignment horizontal="right" vertical="top" wrapText="1"/>
    </xf>
    <xf numFmtId="3" fontId="14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10" fillId="0" borderId="13" xfId="0" applyFont="1" applyFill="1" applyBorder="1" applyAlignment="1">
      <alignment horizontal="right" wrapText="1"/>
    </xf>
    <xf numFmtId="0" fontId="10" fillId="0" borderId="18" xfId="0" applyFont="1" applyBorder="1" applyAlignment="1">
      <alignment/>
    </xf>
    <xf numFmtId="3" fontId="10" fillId="0" borderId="14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/>
    </xf>
    <xf numFmtId="3" fontId="15" fillId="0" borderId="13" xfId="0" applyNumberFormat="1" applyFont="1" applyBorder="1" applyAlignment="1">
      <alignment horizontal="right" vertical="top" wrapText="1"/>
    </xf>
    <xf numFmtId="3" fontId="25" fillId="0" borderId="13" xfId="0" applyNumberFormat="1" applyFont="1" applyFill="1" applyBorder="1" applyAlignment="1">
      <alignment horizontal="right" vertical="top" wrapText="1"/>
    </xf>
    <xf numFmtId="3" fontId="10" fillId="0" borderId="13" xfId="0" applyNumberFormat="1" applyFont="1" applyFill="1" applyBorder="1" applyAlignment="1">
      <alignment vertical="top" wrapText="1"/>
    </xf>
    <xf numFmtId="3" fontId="10" fillId="0" borderId="13" xfId="0" applyNumberFormat="1" applyFont="1" applyFill="1" applyBorder="1" applyAlignment="1">
      <alignment horizontal="right" vertical="top" wrapText="1"/>
    </xf>
    <xf numFmtId="3" fontId="25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right" vertical="top" wrapText="1"/>
    </xf>
    <xf numFmtId="0" fontId="10" fillId="0" borderId="13" xfId="0" applyFont="1" applyBorder="1" applyAlignment="1">
      <alignment/>
    </xf>
    <xf numFmtId="3" fontId="25" fillId="0" borderId="15" xfId="0" applyNumberFormat="1" applyFont="1" applyFill="1" applyBorder="1" applyAlignment="1">
      <alignment horizontal="right" vertical="top" wrapText="1"/>
    </xf>
    <xf numFmtId="3" fontId="10" fillId="0" borderId="15" xfId="0" applyNumberFormat="1" applyFont="1" applyFill="1" applyBorder="1" applyAlignment="1">
      <alignment horizontal="right" vertical="top" wrapText="1"/>
    </xf>
    <xf numFmtId="3" fontId="10" fillId="0" borderId="15" xfId="0" applyNumberFormat="1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right" vertical="top" wrapText="1"/>
    </xf>
    <xf numFmtId="3" fontId="14" fillId="0" borderId="15" xfId="0" applyNumberFormat="1" applyFont="1" applyFill="1" applyBorder="1" applyAlignment="1">
      <alignment horizontal="right" vertical="top" wrapText="1"/>
    </xf>
    <xf numFmtId="3" fontId="10" fillId="0" borderId="15" xfId="0" applyNumberFormat="1" applyFont="1" applyFill="1" applyBorder="1" applyAlignment="1">
      <alignment horizontal="right" wrapText="1"/>
    </xf>
    <xf numFmtId="3" fontId="15" fillId="0" borderId="15" xfId="0" applyNumberFormat="1" applyFont="1" applyFill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0" fontId="10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22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0" fontId="15" fillId="22" borderId="18" xfId="0" applyFont="1" applyFill="1" applyBorder="1" applyAlignment="1">
      <alignment/>
    </xf>
    <xf numFmtId="0" fontId="18" fillId="22" borderId="12" xfId="0" applyFont="1" applyFill="1" applyBorder="1" applyAlignment="1">
      <alignment/>
    </xf>
    <xf numFmtId="0" fontId="18" fillId="22" borderId="18" xfId="0" applyFont="1" applyFill="1" applyBorder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>
      <alignment horizontal="right"/>
    </xf>
    <xf numFmtId="0" fontId="24" fillId="0" borderId="0" xfId="0" applyFont="1" applyAlignment="1">
      <alignment/>
    </xf>
    <xf numFmtId="0" fontId="18" fillId="22" borderId="21" xfId="0" applyFont="1" applyFill="1" applyBorder="1" applyAlignment="1">
      <alignment horizontal="right"/>
    </xf>
    <xf numFmtId="0" fontId="27" fillId="22" borderId="22" xfId="0" applyFont="1" applyFill="1" applyBorder="1" applyAlignment="1">
      <alignment horizontal="center"/>
    </xf>
    <xf numFmtId="0" fontId="27" fillId="22" borderId="23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right"/>
    </xf>
    <xf numFmtId="0" fontId="18" fillId="22" borderId="0" xfId="0" applyFont="1" applyFill="1" applyBorder="1" applyAlignment="1">
      <alignment horizontal="centerContinuous"/>
    </xf>
    <xf numFmtId="0" fontId="18" fillId="22" borderId="24" xfId="0" applyFont="1" applyFill="1" applyBorder="1" applyAlignment="1">
      <alignment horizontal="centerContinuous"/>
    </xf>
    <xf numFmtId="0" fontId="28" fillId="8" borderId="25" xfId="0" applyFont="1" applyFill="1" applyBorder="1" applyAlignment="1">
      <alignment horizontal="right"/>
    </xf>
    <xf numFmtId="3" fontId="18" fillId="8" borderId="26" xfId="0" applyNumberFormat="1" applyFont="1" applyFill="1" applyBorder="1" applyAlignment="1">
      <alignment/>
    </xf>
    <xf numFmtId="0" fontId="21" fillId="0" borderId="27" xfId="0" applyFont="1" applyBorder="1" applyAlignment="1">
      <alignment horizontal="right"/>
    </xf>
    <xf numFmtId="172" fontId="0" fillId="0" borderId="28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172" fontId="0" fillId="0" borderId="29" xfId="0" applyNumberFormat="1" applyFont="1" applyBorder="1" applyAlignment="1">
      <alignment horizontal="right"/>
    </xf>
    <xf numFmtId="49" fontId="21" fillId="0" borderId="30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 horizontal="left"/>
    </xf>
    <xf numFmtId="172" fontId="0" fillId="0" borderId="2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4" xfId="0" applyNumberFormat="1" applyFont="1" applyBorder="1" applyAlignment="1">
      <alignment horizontal="right"/>
    </xf>
    <xf numFmtId="172" fontId="18" fillId="8" borderId="26" xfId="0" applyNumberFormat="1" applyFont="1" applyFill="1" applyBorder="1" applyAlignment="1">
      <alignment horizontal="right"/>
    </xf>
    <xf numFmtId="3" fontId="18" fillId="8" borderId="31" xfId="0" applyNumberFormat="1" applyFont="1" applyFill="1" applyBorder="1" applyAlignment="1">
      <alignment horizontal="right"/>
    </xf>
    <xf numFmtId="172" fontId="0" fillId="0" borderId="32" xfId="0" applyNumberFormat="1" applyFont="1" applyFill="1" applyBorder="1" applyAlignment="1">
      <alignment horizontal="right"/>
    </xf>
    <xf numFmtId="172" fontId="0" fillId="0" borderId="14" xfId="0" applyNumberFormat="1" applyFont="1" applyBorder="1" applyAlignment="1">
      <alignment horizontal="right"/>
    </xf>
    <xf numFmtId="172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9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8" fillId="22" borderId="33" xfId="0" applyFont="1" applyFill="1" applyBorder="1" applyAlignment="1">
      <alignment horizontal="right"/>
    </xf>
    <xf numFmtId="3" fontId="18" fillId="22" borderId="26" xfId="0" applyNumberFormat="1" applyFont="1" applyFill="1" applyBorder="1" applyAlignment="1">
      <alignment/>
    </xf>
    <xf numFmtId="3" fontId="18" fillId="22" borderId="31" xfId="0" applyNumberFormat="1" applyFont="1" applyFill="1" applyBorder="1" applyAlignment="1">
      <alignment/>
    </xf>
    <xf numFmtId="0" fontId="29" fillId="0" borderId="22" xfId="0" applyFont="1" applyBorder="1" applyAlignment="1">
      <alignment horizontal="right"/>
    </xf>
    <xf numFmtId="3" fontId="0" fillId="0" borderId="32" xfId="0" applyNumberFormat="1" applyBorder="1" applyAlignment="1">
      <alignment/>
    </xf>
    <xf numFmtId="172" fontId="18" fillId="0" borderId="32" xfId="0" applyNumberFormat="1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172" fontId="0" fillId="0" borderId="35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/>
    </xf>
    <xf numFmtId="0" fontId="28" fillId="8" borderId="33" xfId="0" applyFont="1" applyFill="1" applyBorder="1" applyAlignment="1">
      <alignment horizontal="right"/>
    </xf>
    <xf numFmtId="3" fontId="18" fillId="8" borderId="26" xfId="0" applyNumberFormat="1" applyFont="1" applyFill="1" applyBorder="1" applyAlignment="1">
      <alignment/>
    </xf>
    <xf numFmtId="172" fontId="18" fillId="8" borderId="31" xfId="0" applyNumberFormat="1" applyFont="1" applyFill="1" applyBorder="1" applyAlignment="1">
      <alignment horizontal="right"/>
    </xf>
    <xf numFmtId="0" fontId="27" fillId="22" borderId="36" xfId="0" applyFont="1" applyFill="1" applyBorder="1" applyAlignment="1">
      <alignment horizontal="right"/>
    </xf>
    <xf numFmtId="3" fontId="18" fillId="22" borderId="37" xfId="0" applyNumberFormat="1" applyFont="1" applyFill="1" applyBorder="1" applyAlignment="1">
      <alignment horizontal="right"/>
    </xf>
    <xf numFmtId="3" fontId="18" fillId="22" borderId="38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30" fillId="0" borderId="0" xfId="0" applyNumberFormat="1" applyFont="1" applyAlignment="1">
      <alignment horizontal="right"/>
    </xf>
    <xf numFmtId="0" fontId="3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4" fillId="0" borderId="0" xfId="0" applyFont="1" applyAlignment="1">
      <alignment/>
    </xf>
    <xf numFmtId="0" fontId="17" fillId="0" borderId="0" xfId="0" applyFont="1" applyAlignment="1">
      <alignment horizontal="right"/>
    </xf>
    <xf numFmtId="3" fontId="34" fillId="0" borderId="39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/>
    </xf>
    <xf numFmtId="0" fontId="34" fillId="0" borderId="17" xfId="0" applyFont="1" applyBorder="1" applyAlignment="1">
      <alignment/>
    </xf>
    <xf numFmtId="3" fontId="34" fillId="0" borderId="39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0" fontId="17" fillId="0" borderId="0" xfId="0" applyFont="1" applyAlignment="1">
      <alignment/>
    </xf>
    <xf numFmtId="3" fontId="35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36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5" fillId="8" borderId="20" xfId="0" applyNumberFormat="1" applyFont="1" applyFill="1" applyBorder="1" applyAlignment="1">
      <alignment/>
    </xf>
    <xf numFmtId="3" fontId="15" fillId="22" borderId="14" xfId="0" applyNumberFormat="1" applyFont="1" applyFill="1" applyBorder="1" applyAlignment="1">
      <alignment/>
    </xf>
    <xf numFmtId="3" fontId="15" fillId="8" borderId="32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0" fillId="0" borderId="0" xfId="0" applyNumberFormat="1" applyFont="1" applyAlignment="1">
      <alignment vertical="justify"/>
    </xf>
    <xf numFmtId="3" fontId="10" fillId="0" borderId="0" xfId="0" applyNumberFormat="1" applyFont="1" applyAlignment="1">
      <alignment horizontal="right" vertical="justify"/>
    </xf>
    <xf numFmtId="0" fontId="10" fillId="0" borderId="15" xfId="0" applyFont="1" applyFill="1" applyBorder="1" applyAlignment="1">
      <alignment/>
    </xf>
    <xf numFmtId="0" fontId="17" fillId="22" borderId="40" xfId="0" applyFont="1" applyFill="1" applyBorder="1" applyAlignment="1">
      <alignment horizontal="center"/>
    </xf>
    <xf numFmtId="0" fontId="17" fillId="22" borderId="41" xfId="0" applyFont="1" applyFill="1" applyBorder="1" applyAlignment="1">
      <alignment horizontal="center"/>
    </xf>
    <xf numFmtId="0" fontId="17" fillId="22" borderId="42" xfId="0" applyFont="1" applyFill="1" applyBorder="1" applyAlignment="1">
      <alignment/>
    </xf>
    <xf numFmtId="3" fontId="17" fillId="22" borderId="43" xfId="0" applyNumberFormat="1" applyFont="1" applyFill="1" applyBorder="1" applyAlignment="1">
      <alignment/>
    </xf>
    <xf numFmtId="3" fontId="17" fillId="22" borderId="41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3" fontId="14" fillId="0" borderId="15" xfId="0" applyNumberFormat="1" applyFont="1" applyFill="1" applyBorder="1" applyAlignment="1">
      <alignment horizontal="right" vertical="top" wrapText="1"/>
    </xf>
    <xf numFmtId="3" fontId="24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5" fillId="10" borderId="44" xfId="0" applyFont="1" applyFill="1" applyBorder="1" applyAlignment="1">
      <alignment horizontal="right" vertical="top" wrapText="1"/>
    </xf>
    <xf numFmtId="0" fontId="15" fillId="10" borderId="45" xfId="0" applyFont="1" applyFill="1" applyBorder="1" applyAlignment="1">
      <alignment horizontal="justify" vertical="top" wrapText="1"/>
    </xf>
    <xf numFmtId="3" fontId="15" fillId="10" borderId="46" xfId="0" applyNumberFormat="1" applyFont="1" applyFill="1" applyBorder="1" applyAlignment="1">
      <alignment horizontal="right" vertical="top" wrapText="1"/>
    </xf>
    <xf numFmtId="3" fontId="15" fillId="10" borderId="44" xfId="0" applyNumberFormat="1" applyFont="1" applyFill="1" applyBorder="1" applyAlignment="1">
      <alignment horizontal="right" vertical="top" wrapText="1"/>
    </xf>
    <xf numFmtId="3" fontId="15" fillId="10" borderId="47" xfId="0" applyNumberFormat="1" applyFont="1" applyFill="1" applyBorder="1" applyAlignment="1">
      <alignment horizontal="right" vertical="top" wrapText="1"/>
    </xf>
    <xf numFmtId="0" fontId="15" fillId="10" borderId="48" xfId="0" applyFont="1" applyFill="1" applyBorder="1" applyAlignment="1">
      <alignment horizontal="center" vertical="top" wrapText="1"/>
    </xf>
    <xf numFmtId="0" fontId="15" fillId="10" borderId="49" xfId="0" applyFont="1" applyFill="1" applyBorder="1" applyAlignment="1">
      <alignment horizontal="center" vertical="top" wrapText="1"/>
    </xf>
    <xf numFmtId="0" fontId="15" fillId="10" borderId="50" xfId="0" applyFont="1" applyFill="1" applyBorder="1" applyAlignment="1">
      <alignment horizontal="center" vertical="top" wrapText="1"/>
    </xf>
    <xf numFmtId="0" fontId="15" fillId="10" borderId="51" xfId="0" applyFont="1" applyFill="1" applyBorder="1" applyAlignment="1">
      <alignment horizontal="center" vertical="top" wrapText="1"/>
    </xf>
    <xf numFmtId="0" fontId="15" fillId="10" borderId="10" xfId="0" applyFont="1" applyFill="1" applyBorder="1" applyAlignment="1">
      <alignment horizontal="center" vertical="top" wrapText="1"/>
    </xf>
    <xf numFmtId="0" fontId="15" fillId="10" borderId="30" xfId="0" applyFont="1" applyFill="1" applyBorder="1" applyAlignment="1">
      <alignment horizontal="center" vertical="top" wrapText="1"/>
    </xf>
    <xf numFmtId="0" fontId="15" fillId="10" borderId="32" xfId="0" applyFont="1" applyFill="1" applyBorder="1" applyAlignment="1">
      <alignment horizontal="center" vertical="top" wrapText="1"/>
    </xf>
    <xf numFmtId="0" fontId="15" fillId="10" borderId="52" xfId="0" applyFont="1" applyFill="1" applyBorder="1" applyAlignment="1">
      <alignment horizontal="center" vertical="top" wrapText="1"/>
    </xf>
    <xf numFmtId="0" fontId="10" fillId="10" borderId="44" xfId="0" applyFont="1" applyFill="1" applyBorder="1" applyAlignment="1">
      <alignment wrapText="1"/>
    </xf>
    <xf numFmtId="0" fontId="15" fillId="10" borderId="45" xfId="0" applyFont="1" applyFill="1" applyBorder="1" applyAlignment="1">
      <alignment horizontal="justify" wrapText="1"/>
    </xf>
    <xf numFmtId="3" fontId="15" fillId="10" borderId="53" xfId="0" applyNumberFormat="1" applyFont="1" applyFill="1" applyBorder="1" applyAlignment="1">
      <alignment/>
    </xf>
    <xf numFmtId="3" fontId="15" fillId="10" borderId="44" xfId="0" applyNumberFormat="1" applyFont="1" applyFill="1" applyBorder="1" applyAlignment="1">
      <alignment/>
    </xf>
    <xf numFmtId="3" fontId="15" fillId="10" borderId="46" xfId="0" applyNumberFormat="1" applyFont="1" applyFill="1" applyBorder="1" applyAlignment="1">
      <alignment/>
    </xf>
    <xf numFmtId="3" fontId="15" fillId="10" borderId="54" xfId="0" applyNumberFormat="1" applyFont="1" applyFill="1" applyBorder="1" applyAlignment="1">
      <alignment/>
    </xf>
    <xf numFmtId="3" fontId="15" fillId="10" borderId="47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38" fillId="22" borderId="14" xfId="0" applyNumberFormat="1" applyFont="1" applyFill="1" applyBorder="1" applyAlignment="1">
      <alignment horizontal="left" vertical="justify" wrapText="1"/>
    </xf>
    <xf numFmtId="3" fontId="38" fillId="22" borderId="11" xfId="0" applyNumberFormat="1" applyFont="1" applyFill="1" applyBorder="1" applyAlignment="1">
      <alignment horizontal="left" vertical="justify" wrapText="1"/>
    </xf>
    <xf numFmtId="3" fontId="38" fillId="22" borderId="13" xfId="0" applyNumberFormat="1" applyFont="1" applyFill="1" applyBorder="1" applyAlignment="1">
      <alignment horizontal="right" vertical="justify" wrapText="1"/>
    </xf>
    <xf numFmtId="3" fontId="38" fillId="22" borderId="55" xfId="0" applyNumberFormat="1" applyFont="1" applyFill="1" applyBorder="1" applyAlignment="1">
      <alignment horizontal="right" vertical="justify" wrapText="1"/>
    </xf>
    <xf numFmtId="3" fontId="15" fillId="22" borderId="30" xfId="0" applyNumberFormat="1" applyFont="1" applyFill="1" applyBorder="1" applyAlignment="1">
      <alignment horizontal="right" vertical="justify"/>
    </xf>
    <xf numFmtId="3" fontId="15" fillId="22" borderId="32" xfId="0" applyNumberFormat="1" applyFont="1" applyFill="1" applyBorder="1" applyAlignment="1">
      <alignment vertical="justify"/>
    </xf>
    <xf numFmtId="3" fontId="25" fillId="22" borderId="32" xfId="0" applyNumberFormat="1" applyFont="1" applyFill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10" fillId="0" borderId="58" xfId="0" applyNumberFormat="1" applyFont="1" applyBorder="1" applyAlignment="1">
      <alignment horizontal="center"/>
    </xf>
    <xf numFmtId="3" fontId="37" fillId="0" borderId="59" xfId="0" applyNumberFormat="1" applyFont="1" applyFill="1" applyBorder="1" applyAlignment="1">
      <alignment horizontal="right" vertical="justify" wrapText="1"/>
    </xf>
    <xf numFmtId="3" fontId="37" fillId="0" borderId="60" xfId="0" applyNumberFormat="1" applyFont="1" applyFill="1" applyBorder="1" applyAlignment="1">
      <alignment horizontal="left" vertical="justify" wrapText="1"/>
    </xf>
    <xf numFmtId="3" fontId="15" fillId="8" borderId="60" xfId="0" applyNumberFormat="1" applyFont="1" applyFill="1" applyBorder="1" applyAlignment="1">
      <alignment/>
    </xf>
    <xf numFmtId="3" fontId="37" fillId="0" borderId="61" xfId="0" applyNumberFormat="1" applyFont="1" applyFill="1" applyBorder="1" applyAlignment="1">
      <alignment horizontal="right" vertical="justify" wrapText="1"/>
    </xf>
    <xf numFmtId="3" fontId="37" fillId="0" borderId="62" xfId="0" applyNumberFormat="1" applyFont="1" applyFill="1" applyBorder="1" applyAlignment="1">
      <alignment horizontal="left" vertical="justify" wrapText="1"/>
    </xf>
    <xf numFmtId="3" fontId="15" fillId="8" borderId="62" xfId="0" applyNumberFormat="1" applyFont="1" applyFill="1" applyBorder="1" applyAlignment="1">
      <alignment/>
    </xf>
    <xf numFmtId="3" fontId="37" fillId="0" borderId="63" xfId="0" applyNumberFormat="1" applyFont="1" applyFill="1" applyBorder="1" applyAlignment="1">
      <alignment horizontal="right" vertical="justify" wrapText="1"/>
    </xf>
    <xf numFmtId="3" fontId="37" fillId="0" borderId="64" xfId="0" applyNumberFormat="1" applyFont="1" applyFill="1" applyBorder="1" applyAlignment="1">
      <alignment horizontal="left" vertical="justify" wrapText="1"/>
    </xf>
    <xf numFmtId="3" fontId="15" fillId="8" borderId="64" xfId="0" applyNumberFormat="1" applyFont="1" applyFill="1" applyBorder="1" applyAlignment="1">
      <alignment/>
    </xf>
    <xf numFmtId="3" fontId="25" fillId="22" borderId="65" xfId="0" applyNumberFormat="1" applyFont="1" applyFill="1" applyBorder="1" applyAlignment="1">
      <alignment horizontal="center"/>
    </xf>
    <xf numFmtId="3" fontId="25" fillId="22" borderId="66" xfId="0" applyNumberFormat="1" applyFont="1" applyFill="1" applyBorder="1" applyAlignment="1">
      <alignment horizontal="center"/>
    </xf>
    <xf numFmtId="3" fontId="25" fillId="22" borderId="67" xfId="0" applyNumberFormat="1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3" fontId="10" fillId="0" borderId="75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3" fontId="15" fillId="22" borderId="77" xfId="0" applyNumberFormat="1" applyFont="1" applyFill="1" applyBorder="1" applyAlignment="1">
      <alignment/>
    </xf>
    <xf numFmtId="3" fontId="15" fillId="22" borderId="78" xfId="0" applyNumberFormat="1" applyFont="1" applyFill="1" applyBorder="1" applyAlignment="1">
      <alignment/>
    </xf>
    <xf numFmtId="3" fontId="15" fillId="22" borderId="79" xfId="0" applyNumberFormat="1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3" fontId="10" fillId="0" borderId="81" xfId="0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/>
    </xf>
    <xf numFmtId="3" fontId="15" fillId="22" borderId="83" xfId="0" applyNumberFormat="1" applyFont="1" applyFill="1" applyBorder="1" applyAlignment="1">
      <alignment/>
    </xf>
    <xf numFmtId="3" fontId="15" fillId="22" borderId="84" xfId="0" applyNumberFormat="1" applyFont="1" applyFill="1" applyBorder="1" applyAlignment="1">
      <alignment/>
    </xf>
    <xf numFmtId="3" fontId="15" fillId="22" borderId="85" xfId="0" applyNumberFormat="1" applyFont="1" applyFill="1" applyBorder="1" applyAlignment="1">
      <alignment/>
    </xf>
    <xf numFmtId="3" fontId="10" fillId="0" borderId="86" xfId="0" applyNumberFormat="1" applyFont="1" applyBorder="1" applyAlignment="1">
      <alignment horizontal="center"/>
    </xf>
    <xf numFmtId="3" fontId="10" fillId="0" borderId="87" xfId="0" applyNumberFormat="1" applyFont="1" applyBorder="1" applyAlignment="1">
      <alignment horizontal="center"/>
    </xf>
    <xf numFmtId="3" fontId="10" fillId="0" borderId="88" xfId="0" applyNumberFormat="1" applyFont="1" applyBorder="1" applyAlignment="1">
      <alignment horizontal="center"/>
    </xf>
    <xf numFmtId="3" fontId="10" fillId="0" borderId="89" xfId="0" applyNumberFormat="1" applyFont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3" fontId="10" fillId="0" borderId="90" xfId="0" applyNumberFormat="1" applyFont="1" applyBorder="1" applyAlignment="1">
      <alignment horizontal="center"/>
    </xf>
    <xf numFmtId="3" fontId="10" fillId="0" borderId="91" xfId="0" applyNumberFormat="1" applyFont="1" applyBorder="1" applyAlignment="1">
      <alignment horizontal="center"/>
    </xf>
    <xf numFmtId="3" fontId="15" fillId="22" borderId="92" xfId="0" applyNumberFormat="1" applyFont="1" applyFill="1" applyBorder="1" applyAlignment="1">
      <alignment/>
    </xf>
    <xf numFmtId="3" fontId="10" fillId="0" borderId="93" xfId="0" applyNumberFormat="1" applyFont="1" applyBorder="1" applyAlignment="1">
      <alignment horizontal="center"/>
    </xf>
    <xf numFmtId="3" fontId="25" fillId="22" borderId="94" xfId="0" applyNumberFormat="1" applyFont="1" applyFill="1" applyBorder="1" applyAlignment="1">
      <alignment horizontal="center"/>
    </xf>
    <xf numFmtId="3" fontId="25" fillId="22" borderId="95" xfId="0" applyNumberFormat="1" applyFont="1" applyFill="1" applyBorder="1" applyAlignment="1">
      <alignment horizontal="center"/>
    </xf>
    <xf numFmtId="3" fontId="15" fillId="0" borderId="58" xfId="0" applyNumberFormat="1" applyFont="1" applyFill="1" applyBorder="1" applyAlignment="1">
      <alignment/>
    </xf>
    <xf numFmtId="3" fontId="15" fillId="0" borderId="96" xfId="0" applyNumberFormat="1" applyFont="1" applyFill="1" applyBorder="1" applyAlignment="1">
      <alignment/>
    </xf>
    <xf numFmtId="3" fontId="25" fillId="22" borderId="97" xfId="0" applyNumberFormat="1" applyFont="1" applyFill="1" applyBorder="1" applyAlignment="1">
      <alignment horizontal="center"/>
    </xf>
    <xf numFmtId="3" fontId="15" fillId="0" borderId="88" xfId="0" applyNumberFormat="1" applyFont="1" applyFill="1" applyBorder="1" applyAlignment="1">
      <alignment/>
    </xf>
    <xf numFmtId="3" fontId="15" fillId="22" borderId="46" xfId="0" applyNumberFormat="1" applyFont="1" applyFill="1" applyBorder="1" applyAlignment="1">
      <alignment vertical="justify"/>
    </xf>
    <xf numFmtId="3" fontId="15" fillId="0" borderId="57" xfId="0" applyNumberFormat="1" applyFont="1" applyFill="1" applyBorder="1" applyAlignment="1">
      <alignment vertical="justify"/>
    </xf>
    <xf numFmtId="3" fontId="15" fillId="22" borderId="11" xfId="0" applyNumberFormat="1" applyFont="1" applyFill="1" applyBorder="1" applyAlignment="1">
      <alignment vertical="justify"/>
    </xf>
    <xf numFmtId="3" fontId="10" fillId="0" borderId="78" xfId="0" applyNumberFormat="1" applyFont="1" applyBorder="1" applyAlignment="1">
      <alignment/>
    </xf>
    <xf numFmtId="3" fontId="10" fillId="0" borderId="98" xfId="0" applyNumberFormat="1" applyFont="1" applyBorder="1" applyAlignment="1">
      <alignment/>
    </xf>
    <xf numFmtId="3" fontId="10" fillId="0" borderId="99" xfId="0" applyNumberFormat="1" applyFont="1" applyBorder="1" applyAlignment="1">
      <alignment horizontal="center"/>
    </xf>
    <xf numFmtId="3" fontId="15" fillId="22" borderId="100" xfId="0" applyNumberFormat="1" applyFont="1" applyFill="1" applyBorder="1" applyAlignment="1">
      <alignment horizontal="right" vertical="justify"/>
    </xf>
    <xf numFmtId="3" fontId="15" fillId="0" borderId="101" xfId="0" applyNumberFormat="1" applyFont="1" applyFill="1" applyBorder="1" applyAlignment="1">
      <alignment horizontal="right" vertical="justify"/>
    </xf>
    <xf numFmtId="3" fontId="10" fillId="0" borderId="102" xfId="0" applyNumberFormat="1" applyFont="1" applyBorder="1" applyAlignment="1">
      <alignment horizontal="right" vertical="justify"/>
    </xf>
    <xf numFmtId="3" fontId="15" fillId="22" borderId="103" xfId="0" applyNumberFormat="1" applyFont="1" applyFill="1" applyBorder="1" applyAlignment="1">
      <alignment horizontal="right" vertical="justify"/>
    </xf>
    <xf numFmtId="3" fontId="10" fillId="0" borderId="77" xfId="0" applyNumberFormat="1" applyFont="1" applyBorder="1" applyAlignment="1">
      <alignment/>
    </xf>
    <xf numFmtId="3" fontId="10" fillId="0" borderId="98" xfId="0" applyNumberFormat="1" applyFont="1" applyBorder="1" applyAlignment="1">
      <alignment vertical="justify"/>
    </xf>
    <xf numFmtId="3" fontId="10" fillId="0" borderId="104" xfId="0" applyNumberFormat="1" applyFont="1" applyBorder="1" applyAlignment="1">
      <alignment horizontal="right" vertical="justify"/>
    </xf>
    <xf numFmtId="3" fontId="10" fillId="0" borderId="60" xfId="0" applyNumberFormat="1" applyFont="1" applyBorder="1" applyAlignment="1">
      <alignment vertical="justify"/>
    </xf>
    <xf numFmtId="3" fontId="10" fillId="0" borderId="68" xfId="0" applyNumberFormat="1" applyFont="1" applyBorder="1" applyAlignment="1">
      <alignment/>
    </xf>
    <xf numFmtId="3" fontId="10" fillId="0" borderId="69" xfId="0" applyNumberFormat="1" applyFont="1" applyBorder="1" applyAlignment="1">
      <alignment/>
    </xf>
    <xf numFmtId="3" fontId="10" fillId="0" borderId="105" xfId="0" applyNumberFormat="1" applyFont="1" applyBorder="1" applyAlignment="1">
      <alignment/>
    </xf>
    <xf numFmtId="3" fontId="10" fillId="0" borderId="106" xfId="0" applyNumberFormat="1" applyFont="1" applyBorder="1" applyAlignment="1">
      <alignment horizontal="right" vertical="justify"/>
    </xf>
    <xf numFmtId="3" fontId="10" fillId="0" borderId="62" xfId="0" applyNumberFormat="1" applyFont="1" applyBorder="1" applyAlignment="1">
      <alignment vertical="justify"/>
    </xf>
    <xf numFmtId="3" fontId="10" fillId="0" borderId="71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107" xfId="0" applyNumberFormat="1" applyFont="1" applyBorder="1" applyAlignment="1">
      <alignment/>
    </xf>
    <xf numFmtId="3" fontId="10" fillId="0" borderId="108" xfId="0" applyNumberFormat="1" applyFont="1" applyBorder="1" applyAlignment="1">
      <alignment horizontal="right" vertical="justify"/>
    </xf>
    <xf numFmtId="3" fontId="10" fillId="0" borderId="64" xfId="0" applyNumberFormat="1" applyFont="1" applyBorder="1" applyAlignment="1">
      <alignment vertical="justify"/>
    </xf>
    <xf numFmtId="3" fontId="10" fillId="0" borderId="74" xfId="0" applyNumberFormat="1" applyFont="1" applyBorder="1" applyAlignment="1">
      <alignment/>
    </xf>
    <xf numFmtId="3" fontId="10" fillId="0" borderId="75" xfId="0" applyNumberFormat="1" applyFont="1" applyBorder="1" applyAlignment="1">
      <alignment/>
    </xf>
    <xf numFmtId="3" fontId="10" fillId="0" borderId="109" xfId="0" applyNumberFormat="1" applyFont="1" applyBorder="1" applyAlignment="1">
      <alignment/>
    </xf>
    <xf numFmtId="3" fontId="10" fillId="0" borderId="68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105" xfId="0" applyNumberFormat="1" applyFont="1" applyBorder="1" applyAlignment="1">
      <alignment horizontal="center" vertical="center"/>
    </xf>
    <xf numFmtId="0" fontId="17" fillId="0" borderId="110" xfId="0" applyFont="1" applyBorder="1" applyAlignment="1">
      <alignment horizontal="right"/>
    </xf>
    <xf numFmtId="0" fontId="34" fillId="0" borderId="111" xfId="0" applyFont="1" applyBorder="1" applyAlignment="1">
      <alignment/>
    </xf>
    <xf numFmtId="0" fontId="34" fillId="0" borderId="110" xfId="0" applyFont="1" applyBorder="1" applyAlignment="1">
      <alignment horizontal="right"/>
    </xf>
    <xf numFmtId="0" fontId="17" fillId="22" borderId="25" xfId="0" applyFont="1" applyFill="1" applyBorder="1" applyAlignment="1">
      <alignment horizontal="right"/>
    </xf>
    <xf numFmtId="0" fontId="34" fillId="0" borderId="112" xfId="0" applyFont="1" applyBorder="1" applyAlignment="1">
      <alignment horizontal="center"/>
    </xf>
    <xf numFmtId="0" fontId="17" fillId="0" borderId="112" xfId="0" applyFont="1" applyBorder="1" applyAlignment="1">
      <alignment horizontal="center"/>
    </xf>
    <xf numFmtId="0" fontId="34" fillId="0" borderId="113" xfId="0" applyFont="1" applyBorder="1" applyAlignment="1">
      <alignment horizontal="center"/>
    </xf>
    <xf numFmtId="0" fontId="34" fillId="22" borderId="40" xfId="0" applyFont="1" applyFill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34" fillId="0" borderId="17" xfId="0" applyFont="1" applyBorder="1" applyAlignment="1">
      <alignment horizontal="left" indent="2"/>
    </xf>
    <xf numFmtId="0" fontId="17" fillId="0" borderId="114" xfId="0" applyFont="1" applyBorder="1" applyAlignment="1">
      <alignment horizontal="right"/>
    </xf>
    <xf numFmtId="0" fontId="17" fillId="0" borderId="115" xfId="0" applyFont="1" applyBorder="1" applyAlignment="1">
      <alignment/>
    </xf>
    <xf numFmtId="3" fontId="17" fillId="0" borderId="115" xfId="0" applyNumberFormat="1" applyFont="1" applyBorder="1" applyAlignment="1">
      <alignment/>
    </xf>
    <xf numFmtId="3" fontId="17" fillId="0" borderId="116" xfId="0" applyNumberFormat="1" applyFont="1" applyBorder="1" applyAlignment="1">
      <alignment/>
    </xf>
    <xf numFmtId="0" fontId="17" fillId="0" borderId="117" xfId="0" applyFont="1" applyBorder="1" applyAlignment="1">
      <alignment horizontal="right"/>
    </xf>
    <xf numFmtId="0" fontId="17" fillId="0" borderId="118" xfId="0" applyFont="1" applyBorder="1" applyAlignment="1">
      <alignment/>
    </xf>
    <xf numFmtId="3" fontId="17" fillId="0" borderId="118" xfId="0" applyNumberFormat="1" applyFont="1" applyBorder="1" applyAlignment="1">
      <alignment/>
    </xf>
    <xf numFmtId="3" fontId="17" fillId="0" borderId="119" xfId="0" applyNumberFormat="1" applyFont="1" applyBorder="1" applyAlignment="1">
      <alignment/>
    </xf>
    <xf numFmtId="0" fontId="21" fillId="0" borderId="120" xfId="0" applyFont="1" applyBorder="1" applyAlignment="1">
      <alignment horizontal="left" indent="2"/>
    </xf>
    <xf numFmtId="0" fontId="21" fillId="0" borderId="30" xfId="0" applyFont="1" applyBorder="1" applyAlignment="1">
      <alignment horizontal="left" indent="2"/>
    </xf>
    <xf numFmtId="0" fontId="21" fillId="0" borderId="13" xfId="0" applyFont="1" applyBorder="1" applyAlignment="1">
      <alignment horizontal="left" indent="2"/>
    </xf>
    <xf numFmtId="0" fontId="21" fillId="0" borderId="121" xfId="0" applyFont="1" applyBorder="1" applyAlignment="1">
      <alignment horizontal="left" indent="2"/>
    </xf>
    <xf numFmtId="0" fontId="21" fillId="0" borderId="13" xfId="0" applyFont="1" applyBorder="1" applyAlignment="1">
      <alignment horizontal="left" indent="2"/>
    </xf>
    <xf numFmtId="0" fontId="28" fillId="8" borderId="122" xfId="0" applyFont="1" applyFill="1" applyBorder="1" applyAlignment="1">
      <alignment horizontal="left" indent="1"/>
    </xf>
    <xf numFmtId="0" fontId="29" fillId="0" borderId="30" xfId="0" applyFont="1" applyBorder="1" applyAlignment="1">
      <alignment horizontal="left" indent="2"/>
    </xf>
    <xf numFmtId="0" fontId="21" fillId="0" borderId="123" xfId="0" applyFont="1" applyBorder="1" applyAlignment="1">
      <alignment horizontal="left" indent="2"/>
    </xf>
    <xf numFmtId="0" fontId="18" fillId="22" borderId="12" xfId="0" applyFont="1" applyFill="1" applyBorder="1" applyAlignment="1">
      <alignment horizontal="centerContinuous"/>
    </xf>
    <xf numFmtId="3" fontId="18" fillId="8" borderId="124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172" fontId="18" fillId="8" borderId="124" xfId="0" applyNumberFormat="1" applyFont="1" applyFill="1" applyBorder="1" applyAlignment="1">
      <alignment horizontal="right"/>
    </xf>
    <xf numFmtId="172" fontId="0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3" fontId="18" fillId="22" borderId="124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172" fontId="0" fillId="0" borderId="125" xfId="0" applyNumberFormat="1" applyFont="1" applyBorder="1" applyAlignment="1">
      <alignment horizontal="right"/>
    </xf>
    <xf numFmtId="3" fontId="18" fillId="8" borderId="124" xfId="0" applyNumberFormat="1" applyFont="1" applyFill="1" applyBorder="1" applyAlignment="1">
      <alignment/>
    </xf>
    <xf numFmtId="3" fontId="18" fillId="22" borderId="126" xfId="0" applyNumberFormat="1" applyFont="1" applyFill="1" applyBorder="1" applyAlignment="1">
      <alignment horizontal="right"/>
    </xf>
    <xf numFmtId="0" fontId="28" fillId="22" borderId="122" xfId="0" applyFont="1" applyFill="1" applyBorder="1" applyAlignment="1">
      <alignment horizontal="left" indent="1"/>
    </xf>
    <xf numFmtId="0" fontId="27" fillId="22" borderId="127" xfId="0" applyFont="1" applyFill="1" applyBorder="1" applyAlignment="1">
      <alignment horizontal="left" indent="1"/>
    </xf>
    <xf numFmtId="0" fontId="18" fillId="22" borderId="22" xfId="0" applyFont="1" applyFill="1" applyBorder="1" applyAlignment="1">
      <alignment horizontal="centerContinuous"/>
    </xf>
    <xf numFmtId="3" fontId="18" fillId="8" borderId="124" xfId="0" applyNumberFormat="1" applyFont="1" applyFill="1" applyBorder="1" applyAlignment="1">
      <alignment horizontal="right"/>
    </xf>
    <xf numFmtId="172" fontId="0" fillId="0" borderId="23" xfId="0" applyNumberFormat="1" applyFont="1" applyFill="1" applyBorder="1" applyAlignment="1">
      <alignment horizontal="right"/>
    </xf>
    <xf numFmtId="172" fontId="18" fillId="0" borderId="23" xfId="0" applyNumberFormat="1" applyFont="1" applyBorder="1" applyAlignment="1">
      <alignment horizontal="right"/>
    </xf>
    <xf numFmtId="3" fontId="0" fillId="0" borderId="125" xfId="0" applyNumberFormat="1" applyFont="1" applyBorder="1" applyAlignment="1">
      <alignment/>
    </xf>
    <xf numFmtId="0" fontId="21" fillId="0" borderId="121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9" fillId="0" borderId="13" xfId="0" applyFont="1" applyBorder="1" applyAlignment="1">
      <alignment horizontal="left" indent="2"/>
    </xf>
    <xf numFmtId="1" fontId="28" fillId="22" borderId="122" xfId="0" applyNumberFormat="1" applyFont="1" applyFill="1" applyBorder="1" applyAlignment="1">
      <alignment horizontal="left" indent="1"/>
    </xf>
    <xf numFmtId="0" fontId="21" fillId="0" borderId="30" xfId="0" applyFont="1" applyFill="1" applyBorder="1" applyAlignment="1">
      <alignment horizontal="left" indent="1"/>
    </xf>
    <xf numFmtId="0" fontId="21" fillId="0" borderId="123" xfId="0" applyFont="1" applyBorder="1" applyAlignment="1">
      <alignment horizontal="left" indent="1"/>
    </xf>
    <xf numFmtId="0" fontId="18" fillId="22" borderId="127" xfId="0" applyFont="1" applyFill="1" applyBorder="1" applyAlignment="1">
      <alignment horizontal="left" indent="1"/>
    </xf>
    <xf numFmtId="0" fontId="18" fillId="22" borderId="14" xfId="0" applyFont="1" applyFill="1" applyBorder="1" applyAlignment="1">
      <alignment/>
    </xf>
    <xf numFmtId="0" fontId="22" fillId="24" borderId="128" xfId="0" applyFont="1" applyFill="1" applyBorder="1" applyAlignment="1">
      <alignment/>
    </xf>
    <xf numFmtId="0" fontId="10" fillId="0" borderId="129" xfId="0" applyFont="1" applyBorder="1" applyAlignment="1">
      <alignment/>
    </xf>
    <xf numFmtId="0" fontId="0" fillId="0" borderId="49" xfId="0" applyBorder="1" applyAlignment="1">
      <alignment/>
    </xf>
    <xf numFmtId="0" fontId="10" fillId="0" borderId="61" xfId="0" applyFont="1" applyBorder="1" applyAlignment="1">
      <alignment horizontal="center"/>
    </xf>
    <xf numFmtId="0" fontId="10" fillId="0" borderId="130" xfId="0" applyFont="1" applyBorder="1" applyAlignment="1">
      <alignment horizontal="center"/>
    </xf>
    <xf numFmtId="3" fontId="15" fillId="22" borderId="10" xfId="0" applyNumberFormat="1" applyFont="1" applyFill="1" applyBorder="1" applyAlignment="1">
      <alignment vertical="center"/>
    </xf>
    <xf numFmtId="3" fontId="10" fillId="22" borderId="10" xfId="0" applyNumberFormat="1" applyFont="1" applyFill="1" applyBorder="1" applyAlignment="1">
      <alignment vertical="center"/>
    </xf>
    <xf numFmtId="3" fontId="10" fillId="22" borderId="129" xfId="0" applyNumberFormat="1" applyFont="1" applyFill="1" applyBorder="1" applyAlignment="1">
      <alignment/>
    </xf>
    <xf numFmtId="3" fontId="10" fillId="22" borderId="129" xfId="0" applyNumberFormat="1" applyFont="1" applyFill="1" applyBorder="1" applyAlignment="1">
      <alignment vertical="center"/>
    </xf>
    <xf numFmtId="0" fontId="0" fillId="0" borderId="56" xfId="0" applyBorder="1" applyAlignment="1">
      <alignment horizontal="center"/>
    </xf>
    <xf numFmtId="0" fontId="22" fillId="24" borderId="45" xfId="0" applyFont="1" applyFill="1" applyBorder="1" applyAlignment="1">
      <alignment/>
    </xf>
    <xf numFmtId="0" fontId="22" fillId="24" borderId="46" xfId="0" applyFont="1" applyFill="1" applyBorder="1" applyAlignment="1">
      <alignment/>
    </xf>
    <xf numFmtId="0" fontId="0" fillId="0" borderId="57" xfId="0" applyBorder="1" applyAlignment="1">
      <alignment horizontal="center"/>
    </xf>
    <xf numFmtId="3" fontId="16" fillId="0" borderId="131" xfId="0" applyNumberFormat="1" applyFont="1" applyBorder="1" applyAlignment="1">
      <alignment/>
    </xf>
    <xf numFmtId="3" fontId="10" fillId="22" borderId="72" xfId="0" applyNumberFormat="1" applyFont="1" applyFill="1" applyBorder="1" applyAlignment="1">
      <alignment/>
    </xf>
    <xf numFmtId="3" fontId="15" fillId="22" borderId="72" xfId="0" applyNumberFormat="1" applyFont="1" applyFill="1" applyBorder="1" applyAlignment="1">
      <alignment/>
    </xf>
    <xf numFmtId="3" fontId="16" fillId="0" borderId="72" xfId="0" applyNumberFormat="1" applyFont="1" applyBorder="1" applyAlignment="1">
      <alignment/>
    </xf>
    <xf numFmtId="3" fontId="15" fillId="0" borderId="107" xfId="0" applyNumberFormat="1" applyFont="1" applyBorder="1" applyAlignment="1">
      <alignment/>
    </xf>
    <xf numFmtId="3" fontId="10" fillId="0" borderId="72" xfId="0" applyNumberFormat="1" applyFont="1" applyFill="1" applyBorder="1" applyAlignment="1">
      <alignment/>
    </xf>
    <xf numFmtId="3" fontId="2" fillId="0" borderId="72" xfId="0" applyNumberFormat="1" applyFont="1" applyBorder="1" applyAlignment="1">
      <alignment/>
    </xf>
    <xf numFmtId="3" fontId="15" fillId="22" borderId="107" xfId="0" applyNumberFormat="1" applyFont="1" applyFill="1" applyBorder="1" applyAlignment="1">
      <alignment/>
    </xf>
    <xf numFmtId="0" fontId="0" fillId="0" borderId="72" xfId="0" applyBorder="1" applyAlignment="1">
      <alignment horizontal="center" wrapText="1"/>
    </xf>
    <xf numFmtId="0" fontId="17" fillId="22" borderId="72" xfId="0" applyFont="1" applyFill="1" applyBorder="1" applyAlignment="1">
      <alignment horizontal="center" wrapText="1"/>
    </xf>
    <xf numFmtId="0" fontId="0" fillId="0" borderId="72" xfId="0" applyBorder="1" applyAlignment="1">
      <alignment wrapText="1"/>
    </xf>
    <xf numFmtId="0" fontId="0" fillId="0" borderId="107" xfId="0" applyBorder="1" applyAlignment="1">
      <alignment horizontal="center" wrapText="1"/>
    </xf>
    <xf numFmtId="3" fontId="2" fillId="22" borderId="72" xfId="0" applyNumberFormat="1" applyFont="1" applyFill="1" applyBorder="1" applyAlignment="1">
      <alignment/>
    </xf>
    <xf numFmtId="3" fontId="16" fillId="22" borderId="72" xfId="0" applyNumberFormat="1" applyFont="1" applyFill="1" applyBorder="1" applyAlignment="1">
      <alignment/>
    </xf>
    <xf numFmtId="3" fontId="6" fillId="22" borderId="132" xfId="0" applyNumberFormat="1" applyFont="1" applyFill="1" applyBorder="1" applyAlignment="1">
      <alignment/>
    </xf>
    <xf numFmtId="3" fontId="6" fillId="22" borderId="132" xfId="0" applyNumberFormat="1" applyFont="1" applyFill="1" applyBorder="1" applyAlignment="1">
      <alignment/>
    </xf>
    <xf numFmtId="3" fontId="18" fillId="22" borderId="132" xfId="0" applyNumberFormat="1" applyFont="1" applyFill="1" applyBorder="1" applyAlignment="1">
      <alignment/>
    </xf>
    <xf numFmtId="3" fontId="12" fillId="22" borderId="132" xfId="0" applyNumberFormat="1" applyFont="1" applyFill="1" applyBorder="1" applyAlignment="1">
      <alignment/>
    </xf>
    <xf numFmtId="3" fontId="15" fillId="22" borderId="133" xfId="0" applyNumberFormat="1" applyFont="1" applyFill="1" applyBorder="1" applyAlignment="1">
      <alignment/>
    </xf>
    <xf numFmtId="3" fontId="10" fillId="0" borderId="134" xfId="0" applyNumberFormat="1" applyFont="1" applyBorder="1" applyAlignment="1">
      <alignment/>
    </xf>
    <xf numFmtId="3" fontId="16" fillId="0" borderId="134" xfId="0" applyNumberFormat="1" applyFont="1" applyBorder="1" applyAlignment="1">
      <alignment/>
    </xf>
    <xf numFmtId="3" fontId="15" fillId="0" borderId="135" xfId="0" applyNumberFormat="1" applyFont="1" applyBorder="1" applyAlignment="1">
      <alignment/>
    </xf>
    <xf numFmtId="3" fontId="10" fillId="0" borderId="136" xfId="0" applyNumberFormat="1" applyFont="1" applyBorder="1" applyAlignment="1">
      <alignment horizontal="center"/>
    </xf>
    <xf numFmtId="3" fontId="2" fillId="0" borderId="136" xfId="0" applyNumberFormat="1" applyFont="1" applyBorder="1" applyAlignment="1">
      <alignment horizontal="center"/>
    </xf>
    <xf numFmtId="3" fontId="10" fillId="0" borderId="137" xfId="0" applyNumberFormat="1" applyFont="1" applyBorder="1" applyAlignment="1">
      <alignment horizontal="center"/>
    </xf>
    <xf numFmtId="3" fontId="10" fillId="0" borderId="138" xfId="0" applyNumberFormat="1" applyFont="1" applyBorder="1" applyAlignment="1">
      <alignment horizontal="center"/>
    </xf>
    <xf numFmtId="3" fontId="10" fillId="0" borderId="139" xfId="0" applyNumberFormat="1" applyFont="1" applyBorder="1" applyAlignment="1">
      <alignment/>
    </xf>
    <xf numFmtId="3" fontId="10" fillId="0" borderId="71" xfId="0" applyNumberFormat="1" applyFont="1" applyFill="1" applyBorder="1" applyAlignment="1">
      <alignment/>
    </xf>
    <xf numFmtId="3" fontId="2" fillId="0" borderId="71" xfId="0" applyNumberFormat="1" applyFont="1" applyBorder="1" applyAlignment="1">
      <alignment/>
    </xf>
    <xf numFmtId="3" fontId="10" fillId="22" borderId="71" xfId="0" applyNumberFormat="1" applyFont="1" applyFill="1" applyBorder="1" applyAlignment="1">
      <alignment/>
    </xf>
    <xf numFmtId="0" fontId="0" fillId="0" borderId="71" xfId="0" applyBorder="1" applyAlignment="1">
      <alignment horizontal="center" wrapText="1"/>
    </xf>
    <xf numFmtId="3" fontId="2" fillId="22" borderId="71" xfId="0" applyNumberFormat="1" applyFont="1" applyFill="1" applyBorder="1" applyAlignment="1">
      <alignment/>
    </xf>
    <xf numFmtId="3" fontId="6" fillId="22" borderId="140" xfId="0" applyNumberFormat="1" applyFont="1" applyFill="1" applyBorder="1" applyAlignment="1">
      <alignment/>
    </xf>
    <xf numFmtId="3" fontId="10" fillId="0" borderId="141" xfId="0" applyNumberFormat="1" applyFont="1" applyBorder="1" applyAlignment="1">
      <alignment/>
    </xf>
    <xf numFmtId="3" fontId="10" fillId="0" borderId="81" xfId="0" applyNumberFormat="1" applyFont="1" applyBorder="1" applyAlignment="1">
      <alignment/>
    </xf>
    <xf numFmtId="3" fontId="10" fillId="0" borderId="81" xfId="0" applyNumberFormat="1" applyFont="1" applyFill="1" applyBorder="1" applyAlignment="1">
      <alignment/>
    </xf>
    <xf numFmtId="3" fontId="2" fillId="0" borderId="81" xfId="0" applyNumberFormat="1" applyFont="1" applyBorder="1" applyAlignment="1">
      <alignment/>
    </xf>
    <xf numFmtId="3" fontId="10" fillId="22" borderId="81" xfId="0" applyNumberFormat="1" applyFont="1" applyFill="1" applyBorder="1" applyAlignment="1">
      <alignment/>
    </xf>
    <xf numFmtId="3" fontId="6" fillId="22" borderId="142" xfId="0" applyNumberFormat="1" applyFont="1" applyFill="1" applyBorder="1" applyAlignment="1">
      <alignment/>
    </xf>
    <xf numFmtId="3" fontId="15" fillId="0" borderId="143" xfId="0" applyNumberFormat="1" applyFont="1" applyFill="1" applyBorder="1" applyAlignment="1">
      <alignment horizontal="center" vertical="center"/>
    </xf>
    <xf numFmtId="3" fontId="15" fillId="0" borderId="129" xfId="0" applyNumberFormat="1" applyFont="1" applyFill="1" applyBorder="1" applyAlignment="1">
      <alignment horizontal="center" vertical="center"/>
    </xf>
    <xf numFmtId="3" fontId="2" fillId="0" borderId="73" xfId="0" applyNumberFormat="1" applyFont="1" applyBorder="1" applyAlignment="1">
      <alignment/>
    </xf>
    <xf numFmtId="3" fontId="2" fillId="0" borderId="144" xfId="0" applyNumberFormat="1" applyFont="1" applyBorder="1" applyAlignment="1">
      <alignment/>
    </xf>
    <xf numFmtId="3" fontId="6" fillId="0" borderId="144" xfId="0" applyNumberFormat="1" applyFont="1" applyBorder="1" applyAlignment="1">
      <alignment/>
    </xf>
    <xf numFmtId="3" fontId="16" fillId="0" borderId="144" xfId="0" applyNumberFormat="1" applyFont="1" applyBorder="1" applyAlignment="1">
      <alignment/>
    </xf>
    <xf numFmtId="3" fontId="16" fillId="0" borderId="145" xfId="0" applyNumberFormat="1" applyFont="1" applyBorder="1" applyAlignment="1">
      <alignment/>
    </xf>
    <xf numFmtId="0" fontId="0" fillId="0" borderId="129" xfId="0" applyBorder="1" applyAlignment="1">
      <alignment horizontal="center" vertical="center" wrapText="1"/>
    </xf>
    <xf numFmtId="3" fontId="16" fillId="0" borderId="129" xfId="0" applyNumberFormat="1" applyFont="1" applyBorder="1" applyAlignment="1">
      <alignment/>
    </xf>
    <xf numFmtId="3" fontId="15" fillId="0" borderId="129" xfId="0" applyNumberFormat="1" applyFont="1" applyBorder="1" applyAlignment="1">
      <alignment horizontal="center"/>
    </xf>
    <xf numFmtId="0" fontId="17" fillId="0" borderId="129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3" fontId="10" fillId="22" borderId="146" xfId="0" applyNumberFormat="1" applyFont="1" applyFill="1" applyBorder="1" applyAlignment="1">
      <alignment/>
    </xf>
    <xf numFmtId="3" fontId="10" fillId="22" borderId="73" xfId="0" applyNumberFormat="1" applyFont="1" applyFill="1" applyBorder="1" applyAlignment="1">
      <alignment/>
    </xf>
    <xf numFmtId="3" fontId="10" fillId="22" borderId="144" xfId="0" applyNumberFormat="1" applyFont="1" applyFill="1" applyBorder="1" applyAlignment="1">
      <alignment/>
    </xf>
    <xf numFmtId="3" fontId="2" fillId="22" borderId="73" xfId="0" applyNumberFormat="1" applyFont="1" applyFill="1" applyBorder="1" applyAlignment="1">
      <alignment/>
    </xf>
    <xf numFmtId="3" fontId="16" fillId="22" borderId="144" xfId="0" applyNumberFormat="1" applyFont="1" applyFill="1" applyBorder="1" applyAlignment="1">
      <alignment/>
    </xf>
    <xf numFmtId="0" fontId="15" fillId="25" borderId="3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15" fillId="25" borderId="147" xfId="0" applyFont="1" applyFill="1" applyBorder="1" applyAlignment="1">
      <alignment horizontal="center" vertical="center" wrapText="1"/>
    </xf>
    <xf numFmtId="0" fontId="15" fillId="25" borderId="32" xfId="0" applyFont="1" applyFill="1" applyBorder="1" applyAlignment="1">
      <alignment horizontal="center" vertical="center" wrapText="1"/>
    </xf>
    <xf numFmtId="0" fontId="15" fillId="25" borderId="52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 wrapText="1" indent="1"/>
    </xf>
    <xf numFmtId="0" fontId="25" fillId="0" borderId="18" xfId="0" applyFont="1" applyBorder="1" applyAlignment="1">
      <alignment horizontal="left" vertical="top" wrapText="1" indent="2"/>
    </xf>
    <xf numFmtId="0" fontId="14" fillId="0" borderId="18" xfId="0" applyFont="1" applyBorder="1" applyAlignment="1">
      <alignment horizontal="left" vertical="top" wrapText="1" indent="3"/>
    </xf>
    <xf numFmtId="0" fontId="10" fillId="0" borderId="18" xfId="0" applyFont="1" applyBorder="1" applyAlignment="1">
      <alignment horizontal="left" vertical="top" wrapText="1" indent="3"/>
    </xf>
    <xf numFmtId="0" fontId="10" fillId="0" borderId="18" xfId="0" applyFont="1" applyBorder="1" applyAlignment="1">
      <alignment horizontal="left" vertical="top" wrapText="1" indent="4"/>
    </xf>
    <xf numFmtId="0" fontId="25" fillId="0" borderId="18" xfId="0" applyFont="1" applyBorder="1" applyAlignment="1">
      <alignment horizontal="left" indent="2"/>
    </xf>
    <xf numFmtId="0" fontId="14" fillId="0" borderId="18" xfId="0" applyFont="1" applyBorder="1" applyAlignment="1">
      <alignment horizontal="left" indent="2"/>
    </xf>
    <xf numFmtId="0" fontId="15" fillId="0" borderId="18" xfId="0" applyFont="1" applyBorder="1" applyAlignment="1">
      <alignment horizontal="left" indent="1"/>
    </xf>
    <xf numFmtId="0" fontId="10" fillId="0" borderId="18" xfId="0" applyFont="1" applyBorder="1" applyAlignment="1">
      <alignment horizontal="left" indent="3"/>
    </xf>
    <xf numFmtId="0" fontId="10" fillId="0" borderId="18" xfId="0" applyFont="1" applyBorder="1" applyAlignment="1">
      <alignment horizontal="left" indent="2"/>
    </xf>
    <xf numFmtId="0" fontId="10" fillId="0" borderId="18" xfId="0" applyFont="1" applyBorder="1" applyAlignment="1">
      <alignment horizontal="left" vertical="top" wrapText="1" indent="1"/>
    </xf>
    <xf numFmtId="0" fontId="15" fillId="25" borderId="121" xfId="0" applyFont="1" applyFill="1" applyBorder="1" applyAlignment="1">
      <alignment horizontal="center" vertical="center" wrapText="1"/>
    </xf>
    <xf numFmtId="0" fontId="15" fillId="25" borderId="3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0" xfId="0" applyFont="1" applyFill="1" applyBorder="1" applyAlignment="1">
      <alignment horizontal="center" vertical="center" wrapText="1"/>
    </xf>
    <xf numFmtId="0" fontId="15" fillId="25" borderId="148" xfId="0" applyFont="1" applyFill="1" applyBorder="1" applyAlignment="1">
      <alignment horizontal="center" vertical="center" wrapText="1"/>
    </xf>
    <xf numFmtId="0" fontId="10" fillId="0" borderId="149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150" xfId="0" applyFont="1" applyBorder="1" applyAlignment="1">
      <alignment horizontal="center"/>
    </xf>
    <xf numFmtId="0" fontId="10" fillId="0" borderId="151" xfId="0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10" fillId="0" borderId="152" xfId="0" applyFont="1" applyBorder="1" applyAlignment="1">
      <alignment horizontal="right" vertical="center"/>
    </xf>
    <xf numFmtId="0" fontId="10" fillId="0" borderId="73" xfId="0" applyFont="1" applyBorder="1" applyAlignment="1">
      <alignment vertical="center"/>
    </xf>
    <xf numFmtId="0" fontId="10" fillId="0" borderId="73" xfId="0" applyFont="1" applyBorder="1" applyAlignment="1">
      <alignment vertical="center" wrapText="1"/>
    </xf>
    <xf numFmtId="0" fontId="10" fillId="0" borderId="153" xfId="0" applyFont="1" applyBorder="1" applyAlignment="1">
      <alignment horizontal="right" vertical="center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/>
    </xf>
    <xf numFmtId="0" fontId="10" fillId="0" borderId="138" xfId="0" applyFont="1" applyBorder="1" applyAlignment="1">
      <alignment horizontal="center"/>
    </xf>
    <xf numFmtId="0" fontId="10" fillId="0" borderId="156" xfId="0" applyFont="1" applyBorder="1" applyAlignment="1">
      <alignment horizontal="center"/>
    </xf>
    <xf numFmtId="0" fontId="10" fillId="0" borderId="157" xfId="0" applyFont="1" applyBorder="1" applyAlignment="1">
      <alignment horizontal="center"/>
    </xf>
    <xf numFmtId="173" fontId="10" fillId="0" borderId="158" xfId="0" applyNumberFormat="1" applyFont="1" applyBorder="1" applyAlignment="1">
      <alignment horizontal="center" vertical="center"/>
    </xf>
    <xf numFmtId="173" fontId="10" fillId="0" borderId="81" xfId="0" applyNumberFormat="1" applyFont="1" applyBorder="1" applyAlignment="1">
      <alignment horizontal="center" vertical="center"/>
    </xf>
    <xf numFmtId="173" fontId="10" fillId="0" borderId="71" xfId="0" applyNumberFormat="1" applyFont="1" applyBorder="1" applyAlignment="1">
      <alignment horizontal="center" vertical="center"/>
    </xf>
    <xf numFmtId="173" fontId="10" fillId="0" borderId="73" xfId="0" applyNumberFormat="1" applyFont="1" applyBorder="1" applyAlignment="1">
      <alignment horizontal="center" vertical="center"/>
    </xf>
    <xf numFmtId="173" fontId="10" fillId="0" borderId="107" xfId="0" applyNumberFormat="1" applyFont="1" applyBorder="1" applyAlignment="1">
      <alignment horizontal="center" vertical="center"/>
    </xf>
    <xf numFmtId="173" fontId="10" fillId="0" borderId="159" xfId="0" applyNumberFormat="1" applyFont="1" applyBorder="1" applyAlignment="1">
      <alignment horizontal="center" vertical="center"/>
    </xf>
    <xf numFmtId="173" fontId="10" fillId="0" borderId="160" xfId="0" applyNumberFormat="1" applyFont="1" applyBorder="1" applyAlignment="1">
      <alignment horizontal="center" vertical="center"/>
    </xf>
    <xf numFmtId="173" fontId="10" fillId="0" borderId="161" xfId="0" applyNumberFormat="1" applyFont="1" applyBorder="1" applyAlignment="1">
      <alignment horizontal="center" vertical="center"/>
    </xf>
    <xf numFmtId="173" fontId="10" fillId="0" borderId="154" xfId="0" applyNumberFormat="1" applyFont="1" applyBorder="1" applyAlignment="1">
      <alignment horizontal="center" vertical="center"/>
    </xf>
    <xf numFmtId="173" fontId="10" fillId="0" borderId="162" xfId="0" applyNumberFormat="1" applyFont="1" applyBorder="1" applyAlignment="1">
      <alignment horizontal="center" vertical="center"/>
    </xf>
    <xf numFmtId="0" fontId="15" fillId="22" borderId="163" xfId="0" applyFont="1" applyFill="1" applyBorder="1" applyAlignment="1">
      <alignment horizontal="right" vertical="center"/>
    </xf>
    <xf numFmtId="0" fontId="15" fillId="22" borderId="164" xfId="0" applyFont="1" applyFill="1" applyBorder="1" applyAlignment="1">
      <alignment vertical="center"/>
    </xf>
    <xf numFmtId="173" fontId="15" fillId="22" borderId="165" xfId="0" applyNumberFormat="1" applyFont="1" applyFill="1" applyBorder="1" applyAlignment="1">
      <alignment horizontal="center" vertical="center"/>
    </xf>
    <xf numFmtId="173" fontId="15" fillId="22" borderId="166" xfId="0" applyNumberFormat="1" applyFont="1" applyFill="1" applyBorder="1" applyAlignment="1">
      <alignment horizontal="center" vertical="center"/>
    </xf>
    <xf numFmtId="173" fontId="15" fillId="22" borderId="97" xfId="0" applyNumberFormat="1" applyFont="1" applyFill="1" applyBorder="1" applyAlignment="1">
      <alignment horizontal="center" vertical="center"/>
    </xf>
    <xf numFmtId="173" fontId="15" fillId="22" borderId="164" xfId="0" applyNumberFormat="1" applyFont="1" applyFill="1" applyBorder="1" applyAlignment="1">
      <alignment horizontal="center" vertical="center"/>
    </xf>
    <xf numFmtId="173" fontId="15" fillId="22" borderId="95" xfId="0" applyNumberFormat="1" applyFont="1" applyFill="1" applyBorder="1" applyAlignment="1">
      <alignment horizontal="center" vertical="center"/>
    </xf>
    <xf numFmtId="0" fontId="10" fillId="0" borderId="167" xfId="0" applyFont="1" applyBorder="1" applyAlignment="1">
      <alignment horizontal="right" vertical="center"/>
    </xf>
    <xf numFmtId="0" fontId="10" fillId="0" borderId="168" xfId="0" applyFont="1" applyBorder="1" applyAlignment="1">
      <alignment vertical="center"/>
    </xf>
    <xf numFmtId="173" fontId="10" fillId="0" borderId="169" xfId="0" applyNumberFormat="1" applyFont="1" applyBorder="1" applyAlignment="1">
      <alignment horizontal="center" vertical="center"/>
    </xf>
    <xf numFmtId="173" fontId="10" fillId="0" borderId="141" xfId="0" applyNumberFormat="1" applyFont="1" applyBorder="1" applyAlignment="1">
      <alignment horizontal="center" vertical="center"/>
    </xf>
    <xf numFmtId="173" fontId="10" fillId="0" borderId="139" xfId="0" applyNumberFormat="1" applyFont="1" applyBorder="1" applyAlignment="1">
      <alignment horizontal="center" vertical="center"/>
    </xf>
    <xf numFmtId="173" fontId="10" fillId="0" borderId="168" xfId="0" applyNumberFormat="1" applyFont="1" applyBorder="1" applyAlignment="1">
      <alignment horizontal="center" vertical="center"/>
    </xf>
    <xf numFmtId="173" fontId="10" fillId="0" borderId="135" xfId="0" applyNumberFormat="1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54" xfId="0" applyFont="1" applyBorder="1" applyAlignment="1">
      <alignment vertical="center" wrapText="1"/>
    </xf>
    <xf numFmtId="173" fontId="10" fillId="0" borderId="171" xfId="0" applyNumberFormat="1" applyFont="1" applyFill="1" applyBorder="1" applyAlignment="1">
      <alignment horizontal="center" vertical="center"/>
    </xf>
    <xf numFmtId="3" fontId="10" fillId="0" borderId="172" xfId="0" applyNumberFormat="1" applyFont="1" applyFill="1" applyBorder="1" applyAlignment="1">
      <alignment horizontal="center"/>
    </xf>
    <xf numFmtId="3" fontId="10" fillId="0" borderId="167" xfId="0" applyNumberFormat="1" applyFont="1" applyBorder="1" applyAlignment="1">
      <alignment horizontal="center"/>
    </xf>
    <xf numFmtId="3" fontId="10" fillId="0" borderId="152" xfId="0" applyNumberFormat="1" applyFont="1" applyBorder="1" applyAlignment="1">
      <alignment horizontal="center"/>
    </xf>
    <xf numFmtId="3" fontId="10" fillId="22" borderId="152" xfId="0" applyNumberFormat="1" applyFont="1" applyFill="1" applyBorder="1" applyAlignment="1">
      <alignment horizontal="center"/>
    </xf>
    <xf numFmtId="3" fontId="10" fillId="0" borderId="17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74" xfId="0" applyBorder="1" applyAlignment="1">
      <alignment horizontal="center"/>
    </xf>
    <xf numFmtId="0" fontId="0" fillId="0" borderId="175" xfId="0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74" xfId="0" applyFont="1" applyBorder="1" applyAlignment="1">
      <alignment horizontal="center"/>
    </xf>
    <xf numFmtId="0" fontId="10" fillId="0" borderId="175" xfId="0" applyFont="1" applyBorder="1" applyAlignment="1">
      <alignment horizontal="center"/>
    </xf>
    <xf numFmtId="0" fontId="23" fillId="0" borderId="72" xfId="0" applyFont="1" applyBorder="1" applyAlignment="1">
      <alignment horizontal="center" vertical="center"/>
    </xf>
    <xf numFmtId="0" fontId="23" fillId="0" borderId="176" xfId="0" applyFont="1" applyBorder="1" applyAlignment="1">
      <alignment horizontal="center" vertical="center" wrapText="1"/>
    </xf>
    <xf numFmtId="173" fontId="57" fillId="0" borderId="0" xfId="0" applyNumberFormat="1" applyFont="1" applyBorder="1" applyAlignment="1">
      <alignment horizontal="center"/>
    </xf>
    <xf numFmtId="0" fontId="10" fillId="0" borderId="177" xfId="0" applyFont="1" applyBorder="1" applyAlignment="1">
      <alignment horizontal="center"/>
    </xf>
    <xf numFmtId="0" fontId="57" fillId="0" borderId="71" xfId="0" applyFont="1" applyBorder="1" applyAlignment="1">
      <alignment horizontal="left" indent="1"/>
    </xf>
    <xf numFmtId="0" fontId="57" fillId="0" borderId="178" xfId="0" applyFont="1" applyFill="1" applyBorder="1" applyAlignment="1">
      <alignment horizontal="left" indent="1"/>
    </xf>
    <xf numFmtId="0" fontId="57" fillId="0" borderId="71" xfId="0" applyFont="1" applyBorder="1" applyAlignment="1">
      <alignment horizontal="left" indent="6"/>
    </xf>
    <xf numFmtId="173" fontId="57" fillId="0" borderId="179" xfId="0" applyNumberFormat="1" applyFont="1" applyBorder="1" applyAlignment="1">
      <alignment horizontal="center"/>
    </xf>
    <xf numFmtId="173" fontId="57" fillId="0" borderId="180" xfId="0" applyNumberFormat="1" applyFont="1" applyBorder="1" applyAlignment="1">
      <alignment horizontal="center"/>
    </xf>
    <xf numFmtId="173" fontId="57" fillId="0" borderId="181" xfId="0" applyNumberFormat="1" applyFont="1" applyBorder="1" applyAlignment="1">
      <alignment horizontal="center"/>
    </xf>
    <xf numFmtId="0" fontId="57" fillId="0" borderId="182" xfId="0" applyFont="1" applyBorder="1" applyAlignment="1">
      <alignment/>
    </xf>
    <xf numFmtId="173" fontId="57" fillId="0" borderId="182" xfId="0" applyNumberFormat="1" applyFont="1" applyBorder="1" applyAlignment="1">
      <alignment horizontal="center"/>
    </xf>
    <xf numFmtId="173" fontId="57" fillId="0" borderId="182" xfId="0" applyNumberFormat="1" applyFont="1" applyBorder="1" applyAlignment="1">
      <alignment/>
    </xf>
    <xf numFmtId="0" fontId="57" fillId="0" borderId="0" xfId="0" applyFont="1" applyBorder="1" applyAlignment="1">
      <alignment/>
    </xf>
    <xf numFmtId="173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10" fillId="0" borderId="183" xfId="0" applyFont="1" applyBorder="1" applyAlignment="1">
      <alignment horizontal="center"/>
    </xf>
    <xf numFmtId="0" fontId="23" fillId="0" borderId="184" xfId="0" applyFont="1" applyBorder="1" applyAlignment="1">
      <alignment horizontal="center" vertical="center" wrapText="1"/>
    </xf>
    <xf numFmtId="0" fontId="23" fillId="0" borderId="184" xfId="0" applyFont="1" applyBorder="1" applyAlignment="1">
      <alignment horizontal="center" vertical="center"/>
    </xf>
    <xf numFmtId="173" fontId="57" fillId="0" borderId="184" xfId="0" applyNumberFormat="1" applyFont="1" applyBorder="1" applyAlignment="1">
      <alignment horizontal="center"/>
    </xf>
    <xf numFmtId="173" fontId="57" fillId="0" borderId="176" xfId="0" applyNumberFormat="1" applyFont="1" applyBorder="1" applyAlignment="1">
      <alignment horizontal="center"/>
    </xf>
    <xf numFmtId="173" fontId="57" fillId="0" borderId="185" xfId="0" applyNumberFormat="1" applyFont="1" applyFill="1" applyBorder="1" applyAlignment="1">
      <alignment horizontal="center"/>
    </xf>
    <xf numFmtId="173" fontId="39" fillId="0" borderId="186" xfId="0" applyNumberFormat="1" applyFont="1" applyBorder="1" applyAlignment="1">
      <alignment horizontal="center"/>
    </xf>
    <xf numFmtId="0" fontId="57" fillId="0" borderId="139" xfId="0" applyFont="1" applyBorder="1" applyAlignment="1">
      <alignment horizontal="left" indent="1"/>
    </xf>
    <xf numFmtId="173" fontId="57" fillId="0" borderId="187" xfId="0" applyNumberFormat="1" applyFont="1" applyBorder="1" applyAlignment="1">
      <alignment horizontal="center"/>
    </xf>
    <xf numFmtId="0" fontId="39" fillId="0" borderId="71" xfId="0" applyFont="1" applyBorder="1" applyAlignment="1">
      <alignment horizontal="left" indent="1"/>
    </xf>
    <xf numFmtId="173" fontId="39" fillId="0" borderId="176" xfId="0" applyNumberFormat="1" applyFont="1" applyBorder="1" applyAlignment="1">
      <alignment horizontal="center"/>
    </xf>
    <xf numFmtId="0" fontId="39" fillId="0" borderId="178" xfId="0" applyFont="1" applyFill="1" applyBorder="1" applyAlignment="1">
      <alignment horizontal="left" indent="1"/>
    </xf>
    <xf numFmtId="173" fontId="39" fillId="0" borderId="185" xfId="0" applyNumberFormat="1" applyFont="1" applyFill="1" applyBorder="1" applyAlignment="1">
      <alignment horizontal="center"/>
    </xf>
    <xf numFmtId="0" fontId="39" fillId="0" borderId="161" xfId="0" applyFont="1" applyBorder="1" applyAlignment="1">
      <alignment horizontal="left" inden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3" fontId="10" fillId="0" borderId="0" xfId="0" applyNumberFormat="1" applyFont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0" fontId="10" fillId="0" borderId="190" xfId="0" applyFont="1" applyBorder="1" applyAlignment="1">
      <alignment horizontal="center" vertical="center"/>
    </xf>
    <xf numFmtId="173" fontId="10" fillId="0" borderId="72" xfId="0" applyNumberFormat="1" applyFont="1" applyBorder="1" applyAlignment="1">
      <alignment horizontal="center" vertical="center"/>
    </xf>
    <xf numFmtId="173" fontId="10" fillId="22" borderId="158" xfId="0" applyNumberFormat="1" applyFont="1" applyFill="1" applyBorder="1" applyAlignment="1">
      <alignment horizontal="center" vertical="center"/>
    </xf>
    <xf numFmtId="173" fontId="10" fillId="22" borderId="72" xfId="0" applyNumberFormat="1" applyFont="1" applyFill="1" applyBorder="1" applyAlignment="1">
      <alignment horizontal="center" vertical="center"/>
    </xf>
    <xf numFmtId="173" fontId="10" fillId="22" borderId="81" xfId="0" applyNumberFormat="1" applyFont="1" applyFill="1" applyBorder="1" applyAlignment="1">
      <alignment horizontal="center" vertical="center"/>
    </xf>
    <xf numFmtId="173" fontId="15" fillId="0" borderId="158" xfId="0" applyNumberFormat="1" applyFont="1" applyBorder="1" applyAlignment="1">
      <alignment horizontal="center" vertical="center"/>
    </xf>
    <xf numFmtId="173" fontId="15" fillId="0" borderId="72" xfId="0" applyNumberFormat="1" applyFont="1" applyBorder="1" applyAlignment="1">
      <alignment horizontal="center" vertical="center"/>
    </xf>
    <xf numFmtId="173" fontId="15" fillId="0" borderId="81" xfId="0" applyNumberFormat="1" applyFont="1" applyBorder="1" applyAlignment="1">
      <alignment horizontal="center" vertical="center"/>
    </xf>
    <xf numFmtId="173" fontId="15" fillId="22" borderId="158" xfId="0" applyNumberFormat="1" applyFont="1" applyFill="1" applyBorder="1" applyAlignment="1">
      <alignment horizontal="center" vertical="center"/>
    </xf>
    <xf numFmtId="173" fontId="15" fillId="22" borderId="72" xfId="0" applyNumberFormat="1" applyFont="1" applyFill="1" applyBorder="1" applyAlignment="1">
      <alignment horizontal="center" vertical="center"/>
    </xf>
    <xf numFmtId="173" fontId="15" fillId="22" borderId="81" xfId="0" applyNumberFormat="1" applyFont="1" applyFill="1" applyBorder="1" applyAlignment="1">
      <alignment horizontal="center" vertical="center"/>
    </xf>
    <xf numFmtId="173" fontId="10" fillId="0" borderId="176" xfId="0" applyNumberFormat="1" applyFont="1" applyBorder="1" applyAlignment="1">
      <alignment horizontal="center" vertical="center"/>
    </xf>
    <xf numFmtId="0" fontId="10" fillId="22" borderId="191" xfId="0" applyFont="1" applyFill="1" applyBorder="1" applyAlignment="1">
      <alignment horizontal="center" vertical="center"/>
    </xf>
    <xf numFmtId="0" fontId="15" fillId="22" borderId="81" xfId="0" applyFont="1" applyFill="1" applyBorder="1" applyAlignment="1">
      <alignment horizontal="left" vertical="center"/>
    </xf>
    <xf numFmtId="0" fontId="10" fillId="0" borderId="191" xfId="0" applyFont="1" applyBorder="1" applyAlignment="1">
      <alignment horizontal="center" vertical="center"/>
    </xf>
    <xf numFmtId="0" fontId="10" fillId="0" borderId="81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 indent="2"/>
    </xf>
    <xf numFmtId="0" fontId="10" fillId="22" borderId="180" xfId="0" applyFont="1" applyFill="1" applyBorder="1" applyAlignment="1">
      <alignment horizontal="center" vertical="center"/>
    </xf>
    <xf numFmtId="0" fontId="15" fillId="22" borderId="141" xfId="0" applyFont="1" applyFill="1" applyBorder="1" applyAlignment="1">
      <alignment horizontal="left" vertical="center"/>
    </xf>
    <xf numFmtId="0" fontId="10" fillId="22" borderId="169" xfId="0" applyFont="1" applyFill="1" applyBorder="1" applyAlignment="1">
      <alignment horizontal="center" vertical="center"/>
    </xf>
    <xf numFmtId="0" fontId="10" fillId="22" borderId="134" xfId="0" applyFont="1" applyFill="1" applyBorder="1" applyAlignment="1">
      <alignment horizontal="center" vertical="center"/>
    </xf>
    <xf numFmtId="0" fontId="10" fillId="22" borderId="141" xfId="0" applyFont="1" applyFill="1" applyBorder="1" applyAlignment="1">
      <alignment horizontal="center" vertical="center"/>
    </xf>
    <xf numFmtId="0" fontId="0" fillId="22" borderId="169" xfId="0" applyFill="1" applyBorder="1" applyAlignment="1">
      <alignment/>
    </xf>
    <xf numFmtId="0" fontId="0" fillId="22" borderId="134" xfId="0" applyFill="1" applyBorder="1" applyAlignment="1">
      <alignment/>
    </xf>
    <xf numFmtId="0" fontId="0" fillId="22" borderId="181" xfId="0" applyFill="1" applyBorder="1" applyAlignment="1">
      <alignment/>
    </xf>
    <xf numFmtId="0" fontId="10" fillId="0" borderId="179" xfId="0" applyFont="1" applyBorder="1" applyAlignment="1">
      <alignment horizontal="center" vertical="center"/>
    </xf>
    <xf numFmtId="0" fontId="10" fillId="0" borderId="160" xfId="0" applyFont="1" applyBorder="1" applyAlignment="1">
      <alignment horizontal="left" vertical="center" indent="5"/>
    </xf>
    <xf numFmtId="173" fontId="10" fillId="0" borderId="192" xfId="0" applyNumberFormat="1" applyFont="1" applyBorder="1" applyAlignment="1">
      <alignment horizontal="center" vertical="center"/>
    </xf>
    <xf numFmtId="173" fontId="10" fillId="0" borderId="186" xfId="0" applyNumberFormat="1" applyFont="1" applyBorder="1" applyAlignment="1">
      <alignment horizontal="center" vertical="center"/>
    </xf>
    <xf numFmtId="0" fontId="10" fillId="22" borderId="117" xfId="0" applyFont="1" applyFill="1" applyBorder="1" applyAlignment="1">
      <alignment horizontal="center" vertical="center"/>
    </xf>
    <xf numFmtId="0" fontId="15" fillId="22" borderId="193" xfId="0" applyFont="1" applyFill="1" applyBorder="1" applyAlignment="1">
      <alignment horizontal="left" vertical="center"/>
    </xf>
    <xf numFmtId="173" fontId="15" fillId="22" borderId="194" xfId="0" applyNumberFormat="1" applyFont="1" applyFill="1" applyBorder="1" applyAlignment="1">
      <alignment horizontal="center" vertical="center"/>
    </xf>
    <xf numFmtId="173" fontId="15" fillId="22" borderId="118" xfId="0" applyNumberFormat="1" applyFont="1" applyFill="1" applyBorder="1" applyAlignment="1">
      <alignment horizontal="center" vertical="center"/>
    </xf>
    <xf numFmtId="173" fontId="15" fillId="22" borderId="193" xfId="0" applyNumberFormat="1" applyFont="1" applyFill="1" applyBorder="1" applyAlignment="1">
      <alignment horizontal="center" vertical="center"/>
    </xf>
    <xf numFmtId="173" fontId="15" fillId="22" borderId="119" xfId="0" applyNumberFormat="1" applyFont="1" applyFill="1" applyBorder="1" applyAlignment="1">
      <alignment horizontal="center" vertical="center"/>
    </xf>
    <xf numFmtId="0" fontId="0" fillId="0" borderId="195" xfId="0" applyFill="1" applyBorder="1" applyAlignment="1">
      <alignment horizontal="center"/>
    </xf>
    <xf numFmtId="0" fontId="0" fillId="0" borderId="188" xfId="0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17" xfId="0" applyFont="1" applyFill="1" applyBorder="1" applyAlignment="1">
      <alignment horizontal="center" vertical="center"/>
    </xf>
    <xf numFmtId="0" fontId="37" fillId="0" borderId="81" xfId="0" applyFont="1" applyBorder="1" applyAlignment="1">
      <alignment horizontal="left" vertical="center" indent="2"/>
    </xf>
    <xf numFmtId="173" fontId="37" fillId="0" borderId="158" xfId="0" applyNumberFormat="1" applyFont="1" applyBorder="1" applyAlignment="1">
      <alignment horizontal="center" vertical="center"/>
    </xf>
    <xf numFmtId="173" fontId="37" fillId="0" borderId="72" xfId="0" applyNumberFormat="1" applyFont="1" applyBorder="1" applyAlignment="1">
      <alignment horizontal="center" vertical="center"/>
    </xf>
    <xf numFmtId="173" fontId="37" fillId="0" borderId="81" xfId="0" applyNumberFormat="1" applyFont="1" applyBorder="1" applyAlignment="1">
      <alignment horizontal="center" vertical="center"/>
    </xf>
    <xf numFmtId="0" fontId="37" fillId="0" borderId="81" xfId="0" applyFont="1" applyBorder="1" applyAlignment="1">
      <alignment horizontal="left" vertical="center" indent="5"/>
    </xf>
    <xf numFmtId="173" fontId="10" fillId="22" borderId="176" xfId="0" applyNumberFormat="1" applyFont="1" applyFill="1" applyBorder="1" applyAlignment="1">
      <alignment horizontal="center"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46" xfId="0" applyFont="1" applyFill="1" applyBorder="1" applyAlignment="1">
      <alignment horizontal="left" vertical="center" wrapText="1"/>
    </xf>
    <xf numFmtId="0" fontId="10" fillId="0" borderId="196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left" vertical="center"/>
    </xf>
    <xf numFmtId="173" fontId="10" fillId="0" borderId="158" xfId="0" applyNumberFormat="1" applyFont="1" applyFill="1" applyBorder="1" applyAlignment="1">
      <alignment horizontal="center" vertical="center"/>
    </xf>
    <xf numFmtId="173" fontId="10" fillId="0" borderId="170" xfId="0" applyNumberFormat="1" applyFont="1" applyFill="1" applyBorder="1" applyAlignment="1">
      <alignment horizontal="center" vertical="center"/>
    </xf>
    <xf numFmtId="173" fontId="10" fillId="0" borderId="194" xfId="0" applyNumberFormat="1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left" vertical="center" wrapText="1"/>
    </xf>
    <xf numFmtId="173" fontId="10" fillId="0" borderId="159" xfId="0" applyNumberFormat="1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left" vertical="center" wrapText="1"/>
    </xf>
    <xf numFmtId="0" fontId="0" fillId="0" borderId="174" xfId="0" applyFill="1" applyBorder="1" applyAlignment="1">
      <alignment horizontal="center"/>
    </xf>
    <xf numFmtId="0" fontId="0" fillId="0" borderId="175" xfId="0" applyFill="1" applyBorder="1" applyAlignment="1">
      <alignment horizontal="center"/>
    </xf>
    <xf numFmtId="173" fontId="10" fillId="0" borderId="72" xfId="0" applyNumberFormat="1" applyFont="1" applyFill="1" applyBorder="1" applyAlignment="1">
      <alignment horizontal="center" vertical="center"/>
    </xf>
    <xf numFmtId="173" fontId="10" fillId="0" borderId="176" xfId="0" applyNumberFormat="1" applyFont="1" applyFill="1" applyBorder="1" applyAlignment="1">
      <alignment horizontal="center" vertical="center"/>
    </xf>
    <xf numFmtId="173" fontId="10" fillId="0" borderId="192" xfId="0" applyNumberFormat="1" applyFont="1" applyFill="1" applyBorder="1" applyAlignment="1">
      <alignment horizontal="center" vertical="center"/>
    </xf>
    <xf numFmtId="173" fontId="10" fillId="0" borderId="186" xfId="0" applyNumberFormat="1" applyFont="1" applyFill="1" applyBorder="1" applyAlignment="1">
      <alignment horizontal="center" vertical="center"/>
    </xf>
    <xf numFmtId="173" fontId="10" fillId="0" borderId="75" xfId="0" applyNumberFormat="1" applyFont="1" applyFill="1" applyBorder="1" applyAlignment="1">
      <alignment horizontal="center" vertical="center"/>
    </xf>
    <xf numFmtId="173" fontId="10" fillId="0" borderId="190" xfId="0" applyNumberFormat="1" applyFont="1" applyFill="1" applyBorder="1" applyAlignment="1">
      <alignment horizontal="center" vertical="center"/>
    </xf>
    <xf numFmtId="173" fontId="10" fillId="0" borderId="118" xfId="0" applyNumberFormat="1" applyFont="1" applyFill="1" applyBorder="1" applyAlignment="1">
      <alignment vertical="center"/>
    </xf>
    <xf numFmtId="173" fontId="10" fillId="0" borderId="119" xfId="0" applyNumberFormat="1" applyFont="1" applyFill="1" applyBorder="1" applyAlignment="1">
      <alignment vertical="center"/>
    </xf>
    <xf numFmtId="0" fontId="10" fillId="0" borderId="81" xfId="0" applyFont="1" applyBorder="1" applyAlignment="1">
      <alignment horizontal="left" vertical="center" wrapText="1" indent="4"/>
    </xf>
    <xf numFmtId="0" fontId="15" fillId="22" borderId="141" xfId="0" applyFont="1" applyFill="1" applyBorder="1" applyAlignment="1">
      <alignment horizontal="left" vertical="center" wrapText="1" indent="1"/>
    </xf>
    <xf numFmtId="0" fontId="38" fillId="0" borderId="81" xfId="0" applyFont="1" applyBorder="1" applyAlignment="1">
      <alignment horizontal="left" vertical="center" indent="1"/>
    </xf>
    <xf numFmtId="173" fontId="38" fillId="0" borderId="81" xfId="0" applyNumberFormat="1" applyFont="1" applyBorder="1" applyAlignment="1">
      <alignment horizontal="center" vertical="center"/>
    </xf>
    <xf numFmtId="0" fontId="15" fillId="22" borderId="193" xfId="0" applyFont="1" applyFill="1" applyBorder="1" applyAlignment="1">
      <alignment horizontal="left" vertical="center" indent="1"/>
    </xf>
    <xf numFmtId="0" fontId="0" fillId="0" borderId="200" xfId="0" applyBorder="1" applyAlignment="1">
      <alignment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6" fillId="22" borderId="72" xfId="0" applyFont="1" applyFill="1" applyBorder="1" applyAlignment="1">
      <alignment vertical="center"/>
    </xf>
    <xf numFmtId="0" fontId="2" fillId="22" borderId="72" xfId="0" applyFont="1" applyFill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2" fillId="0" borderId="72" xfId="0" applyFont="1" applyBorder="1" applyAlignment="1">
      <alignment/>
    </xf>
    <xf numFmtId="0" fontId="2" fillId="0" borderId="176" xfId="0" applyFont="1" applyBorder="1" applyAlignment="1">
      <alignment/>
    </xf>
    <xf numFmtId="0" fontId="7" fillId="0" borderId="72" xfId="0" applyFont="1" applyBorder="1" applyAlignment="1">
      <alignment/>
    </xf>
    <xf numFmtId="0" fontId="2" fillId="0" borderId="72" xfId="0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164" fontId="6" fillId="0" borderId="176" xfId="0" applyNumberFormat="1" applyFont="1" applyBorder="1" applyAlignment="1">
      <alignment vertical="center"/>
    </xf>
    <xf numFmtId="164" fontId="6" fillId="0" borderId="176" xfId="0" applyNumberFormat="1" applyFont="1" applyFill="1" applyBorder="1" applyAlignment="1">
      <alignment vertical="center"/>
    </xf>
    <xf numFmtId="170" fontId="6" fillId="0" borderId="176" xfId="55" applyNumberFormat="1" applyFont="1" applyFill="1" applyBorder="1" applyAlignment="1">
      <alignment vertical="center"/>
    </xf>
    <xf numFmtId="164" fontId="6" fillId="0" borderId="176" xfId="0" applyNumberFormat="1" applyFont="1" applyFill="1" applyBorder="1" applyAlignment="1">
      <alignment vertical="center"/>
    </xf>
    <xf numFmtId="3" fontId="2" fillId="0" borderId="72" xfId="0" applyNumberFormat="1" applyFont="1" applyBorder="1" applyAlignment="1">
      <alignment vertical="center"/>
    </xf>
    <xf numFmtId="0" fontId="0" fillId="0" borderId="72" xfId="0" applyFont="1" applyBorder="1" applyAlignment="1">
      <alignment/>
    </xf>
    <xf numFmtId="164" fontId="2" fillId="0" borderId="72" xfId="0" applyNumberFormat="1" applyFont="1" applyFill="1" applyBorder="1" applyAlignment="1">
      <alignment vertical="center"/>
    </xf>
    <xf numFmtId="164" fontId="2" fillId="0" borderId="176" xfId="0" applyNumberFormat="1" applyFont="1" applyBorder="1" applyAlignment="1">
      <alignment vertical="center"/>
    </xf>
    <xf numFmtId="164" fontId="11" fillId="0" borderId="72" xfId="0" applyNumberFormat="1" applyFont="1" applyBorder="1" applyAlignment="1">
      <alignment vertical="center"/>
    </xf>
    <xf numFmtId="3" fontId="11" fillId="0" borderId="72" xfId="0" applyNumberFormat="1" applyFont="1" applyBorder="1" applyAlignment="1">
      <alignment vertical="center"/>
    </xf>
    <xf numFmtId="164" fontId="9" fillId="0" borderId="72" xfId="0" applyNumberFormat="1" applyFont="1" applyBorder="1" applyAlignment="1">
      <alignment vertical="center"/>
    </xf>
    <xf numFmtId="164" fontId="7" fillId="0" borderId="176" xfId="0" applyNumberFormat="1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164" fontId="6" fillId="0" borderId="72" xfId="0" applyNumberFormat="1" applyFont="1" applyBorder="1" applyAlignment="1">
      <alignment vertical="center"/>
    </xf>
    <xf numFmtId="3" fontId="6" fillId="0" borderId="72" xfId="0" applyNumberFormat="1" applyFont="1" applyBorder="1" applyAlignment="1">
      <alignment vertical="center"/>
    </xf>
    <xf numFmtId="164" fontId="6" fillId="0" borderId="176" xfId="0" applyNumberFormat="1" applyFont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164" fontId="2" fillId="0" borderId="176" xfId="0" applyNumberFormat="1" applyFont="1" applyFill="1" applyBorder="1" applyAlignment="1">
      <alignment vertical="center"/>
    </xf>
    <xf numFmtId="9" fontId="2" fillId="0" borderId="72" xfId="0" applyNumberFormat="1" applyFont="1" applyBorder="1" applyAlignment="1">
      <alignment vertical="center"/>
    </xf>
    <xf numFmtId="164" fontId="13" fillId="0" borderId="72" xfId="0" applyNumberFormat="1" applyFont="1" applyFill="1" applyBorder="1" applyAlignment="1">
      <alignment horizontal="right" vertical="center"/>
    </xf>
    <xf numFmtId="164" fontId="7" fillId="0" borderId="176" xfId="0" applyNumberFormat="1" applyFont="1" applyBorder="1" applyAlignment="1">
      <alignment/>
    </xf>
    <xf numFmtId="164" fontId="13" fillId="0" borderId="72" xfId="0" applyNumberFormat="1" applyFont="1" applyFill="1" applyBorder="1" applyAlignment="1">
      <alignment vertical="center"/>
    </xf>
    <xf numFmtId="164" fontId="7" fillId="0" borderId="176" xfId="0" applyNumberFormat="1" applyFont="1" applyFill="1" applyBorder="1" applyAlignment="1">
      <alignment vertical="center"/>
    </xf>
    <xf numFmtId="0" fontId="10" fillId="0" borderId="72" xfId="0" applyFont="1" applyBorder="1" applyAlignment="1">
      <alignment/>
    </xf>
    <xf numFmtId="164" fontId="8" fillId="0" borderId="176" xfId="0" applyNumberFormat="1" applyFont="1" applyFill="1" applyBorder="1" applyAlignment="1">
      <alignment vertical="center"/>
    </xf>
    <xf numFmtId="0" fontId="6" fillId="22" borderId="134" xfId="0" applyFont="1" applyFill="1" applyBorder="1" applyAlignment="1">
      <alignment vertical="center"/>
    </xf>
    <xf numFmtId="0" fontId="2" fillId="22" borderId="134" xfId="0" applyFont="1" applyFill="1" applyBorder="1" applyAlignment="1">
      <alignment vertical="center"/>
    </xf>
    <xf numFmtId="0" fontId="2" fillId="22" borderId="181" xfId="0" applyFont="1" applyFill="1" applyBorder="1" applyAlignment="1">
      <alignment vertical="center"/>
    </xf>
    <xf numFmtId="0" fontId="0" fillId="0" borderId="196" xfId="0" applyBorder="1" applyAlignment="1">
      <alignment/>
    </xf>
    <xf numFmtId="0" fontId="6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58" fillId="22" borderId="134" xfId="0" applyFont="1" applyFill="1" applyBorder="1" applyAlignment="1">
      <alignment vertical="center" wrapText="1"/>
    </xf>
    <xf numFmtId="0" fontId="2" fillId="0" borderId="72" xfId="0" applyFont="1" applyBorder="1" applyAlignment="1">
      <alignment horizontal="left" vertical="center" indent="2"/>
    </xf>
    <xf numFmtId="0" fontId="2" fillId="0" borderId="72" xfId="0" applyFont="1" applyBorder="1" applyAlignment="1">
      <alignment horizontal="left" vertical="center" indent="1"/>
    </xf>
    <xf numFmtId="0" fontId="2" fillId="0" borderId="72" xfId="0" applyFont="1" applyBorder="1" applyAlignment="1">
      <alignment horizontal="left" vertical="center" indent="3"/>
    </xf>
    <xf numFmtId="0" fontId="7" fillId="0" borderId="72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2" fillId="0" borderId="72" xfId="0" applyFont="1" applyBorder="1" applyAlignment="1">
      <alignment horizontal="left" vertical="center" indent="1"/>
    </xf>
    <xf numFmtId="0" fontId="2" fillId="0" borderId="72" xfId="0" applyFont="1" applyBorder="1" applyAlignment="1">
      <alignment horizontal="left" vertical="center" wrapText="1" indent="1"/>
    </xf>
    <xf numFmtId="0" fontId="6" fillId="0" borderId="72" xfId="0" applyFont="1" applyBorder="1" applyAlignment="1">
      <alignment horizontal="left" vertical="center" indent="1"/>
    </xf>
    <xf numFmtId="0" fontId="7" fillId="22" borderId="72" xfId="0" applyFont="1" applyFill="1" applyBorder="1" applyAlignment="1">
      <alignment vertical="center"/>
    </xf>
    <xf numFmtId="164" fontId="13" fillId="22" borderId="72" xfId="0" applyNumberFormat="1" applyFont="1" applyFill="1" applyBorder="1" applyAlignment="1">
      <alignment vertical="center"/>
    </xf>
    <xf numFmtId="164" fontId="6" fillId="22" borderId="176" xfId="0" applyNumberFormat="1" applyFont="1" applyFill="1" applyBorder="1" applyAlignment="1">
      <alignment vertical="center"/>
    </xf>
    <xf numFmtId="0" fontId="2" fillId="0" borderId="72" xfId="0" applyFont="1" applyBorder="1" applyAlignment="1">
      <alignment vertical="center" wrapText="1"/>
    </xf>
    <xf numFmtId="0" fontId="6" fillId="0" borderId="190" xfId="0" applyFont="1" applyBorder="1" applyAlignment="1">
      <alignment horizontal="center" vertical="center" wrapText="1"/>
    </xf>
    <xf numFmtId="164" fontId="7" fillId="22" borderId="176" xfId="0" applyNumberFormat="1" applyFont="1" applyFill="1" applyBorder="1" applyAlignment="1">
      <alignment vertical="center"/>
    </xf>
    <xf numFmtId="0" fontId="6" fillId="0" borderId="192" xfId="0" applyFont="1" applyFill="1" applyBorder="1" applyAlignment="1">
      <alignment vertical="center"/>
    </xf>
    <xf numFmtId="0" fontId="2" fillId="0" borderId="192" xfId="0" applyFont="1" applyBorder="1" applyAlignment="1">
      <alignment vertical="center"/>
    </xf>
    <xf numFmtId="164" fontId="2" fillId="0" borderId="192" xfId="0" applyNumberFormat="1" applyFont="1" applyFill="1" applyBorder="1" applyAlignment="1">
      <alignment vertical="center"/>
    </xf>
    <xf numFmtId="164" fontId="7" fillId="0" borderId="186" xfId="0" applyNumberFormat="1" applyFont="1" applyFill="1" applyBorder="1" applyAlignment="1">
      <alignment vertical="center"/>
    </xf>
    <xf numFmtId="0" fontId="6" fillId="22" borderId="78" xfId="0" applyFont="1" applyFill="1" applyBorder="1" applyAlignment="1">
      <alignment vertical="center"/>
    </xf>
    <xf numFmtId="0" fontId="2" fillId="22" borderId="78" xfId="0" applyFont="1" applyFill="1" applyBorder="1" applyAlignment="1">
      <alignment vertical="center"/>
    </xf>
    <xf numFmtId="164" fontId="2" fillId="22" borderId="78" xfId="0" applyNumberFormat="1" applyFont="1" applyFill="1" applyBorder="1" applyAlignment="1">
      <alignment vertical="center"/>
    </xf>
    <xf numFmtId="164" fontId="7" fillId="22" borderId="201" xfId="0" applyNumberFormat="1" applyFont="1" applyFill="1" applyBorder="1" applyAlignment="1">
      <alignment vertical="center"/>
    </xf>
    <xf numFmtId="164" fontId="2" fillId="22" borderId="134" xfId="0" applyNumberFormat="1" applyFont="1" applyFill="1" applyBorder="1" applyAlignment="1">
      <alignment vertical="center"/>
    </xf>
    <xf numFmtId="164" fontId="2" fillId="22" borderId="181" xfId="0" applyNumberFormat="1" applyFont="1" applyFill="1" applyBorder="1" applyAlignment="1">
      <alignment vertical="center"/>
    </xf>
    <xf numFmtId="0" fontId="7" fillId="0" borderId="192" xfId="0" applyFont="1" applyBorder="1" applyAlignment="1">
      <alignment vertical="center"/>
    </xf>
    <xf numFmtId="164" fontId="2" fillId="0" borderId="192" xfId="0" applyNumberFormat="1" applyFont="1" applyBorder="1" applyAlignment="1">
      <alignment vertical="center"/>
    </xf>
    <xf numFmtId="164" fontId="6" fillId="0" borderId="186" xfId="0" applyNumberFormat="1" applyFont="1" applyBorder="1" applyAlignment="1">
      <alignment vertical="center"/>
    </xf>
    <xf numFmtId="0" fontId="6" fillId="22" borderId="134" xfId="0" applyFont="1" applyFill="1" applyBorder="1" applyAlignment="1">
      <alignment vertical="center"/>
    </xf>
    <xf numFmtId="3" fontId="2" fillId="22" borderId="134" xfId="0" applyNumberFormat="1" applyFont="1" applyFill="1" applyBorder="1" applyAlignment="1">
      <alignment vertical="center"/>
    </xf>
    <xf numFmtId="164" fontId="12" fillId="22" borderId="181" xfId="0" applyNumberFormat="1" applyFont="1" applyFill="1" applyBorder="1" applyAlignment="1">
      <alignment vertical="center"/>
    </xf>
    <xf numFmtId="3" fontId="2" fillId="22" borderId="78" xfId="0" applyNumberFormat="1" applyFont="1" applyFill="1" applyBorder="1" applyAlignment="1">
      <alignment vertical="center"/>
    </xf>
    <xf numFmtId="164" fontId="12" fillId="22" borderId="201" xfId="0" applyNumberFormat="1" applyFont="1" applyFill="1" applyBorder="1" applyAlignment="1">
      <alignment vertical="center"/>
    </xf>
    <xf numFmtId="0" fontId="2" fillId="0" borderId="192" xfId="0" applyFont="1" applyFill="1" applyBorder="1" applyAlignment="1">
      <alignment horizontal="left" vertical="center" indent="1"/>
    </xf>
    <xf numFmtId="0" fontId="2" fillId="0" borderId="192" xfId="0" applyFont="1" applyFill="1" applyBorder="1" applyAlignment="1">
      <alignment vertical="center"/>
    </xf>
    <xf numFmtId="164" fontId="6" fillId="0" borderId="186" xfId="0" applyNumberFormat="1" applyFont="1" applyFill="1" applyBorder="1" applyAlignment="1">
      <alignment vertical="center"/>
    </xf>
    <xf numFmtId="0" fontId="2" fillId="22" borderId="78" xfId="0" applyFont="1" applyFill="1" applyBorder="1" applyAlignment="1">
      <alignment horizontal="left" vertical="center"/>
    </xf>
    <xf numFmtId="0" fontId="6" fillId="22" borderId="202" xfId="0" applyFont="1" applyFill="1" applyBorder="1" applyAlignment="1">
      <alignment vertical="center"/>
    </xf>
    <xf numFmtId="0" fontId="2" fillId="22" borderId="202" xfId="0" applyFont="1" applyFill="1" applyBorder="1" applyAlignment="1">
      <alignment vertical="center"/>
    </xf>
    <xf numFmtId="0" fontId="6" fillId="22" borderId="78" xfId="0" applyFont="1" applyFill="1" applyBorder="1" applyAlignment="1">
      <alignment vertical="center"/>
    </xf>
    <xf numFmtId="164" fontId="2" fillId="22" borderId="201" xfId="0" applyNumberFormat="1" applyFont="1" applyFill="1" applyBorder="1" applyAlignment="1">
      <alignment vertical="center"/>
    </xf>
    <xf numFmtId="164" fontId="8" fillId="0" borderId="186" xfId="0" applyNumberFormat="1" applyFont="1" applyFill="1" applyBorder="1" applyAlignment="1">
      <alignment vertical="center"/>
    </xf>
    <xf numFmtId="164" fontId="8" fillId="22" borderId="78" xfId="0" applyNumberFormat="1" applyFont="1" applyFill="1" applyBorder="1" applyAlignment="1">
      <alignment vertical="center"/>
    </xf>
    <xf numFmtId="0" fontId="15" fillId="22" borderId="72" xfId="0" applyFont="1" applyFill="1" applyBorder="1" applyAlignment="1">
      <alignment/>
    </xf>
    <xf numFmtId="0" fontId="0" fillId="22" borderId="72" xfId="0" applyFont="1" applyFill="1" applyBorder="1" applyAlignment="1">
      <alignment/>
    </xf>
    <xf numFmtId="164" fontId="8" fillId="22" borderId="72" xfId="0" applyNumberFormat="1" applyFont="1" applyFill="1" applyBorder="1" applyAlignment="1">
      <alignment vertical="center"/>
    </xf>
    <xf numFmtId="0" fontId="2" fillId="0" borderId="72" xfId="0" applyFont="1" applyBorder="1" applyAlignment="1">
      <alignment horizontal="left" vertical="center" indent="13"/>
    </xf>
    <xf numFmtId="0" fontId="2" fillId="0" borderId="192" xfId="0" applyFont="1" applyBorder="1" applyAlignment="1">
      <alignment horizontal="left" vertical="center" indent="13"/>
    </xf>
    <xf numFmtId="0" fontId="6" fillId="0" borderId="192" xfId="0" applyFont="1" applyBorder="1" applyAlignment="1">
      <alignment vertical="center"/>
    </xf>
    <xf numFmtId="164" fontId="6" fillId="0" borderId="186" xfId="0" applyNumberFormat="1" applyFont="1" applyFill="1" applyBorder="1" applyAlignment="1">
      <alignment vertical="center"/>
    </xf>
    <xf numFmtId="0" fontId="15" fillId="22" borderId="78" xfId="0" applyFont="1" applyFill="1" applyBorder="1" applyAlignment="1">
      <alignment/>
    </xf>
    <xf numFmtId="164" fontId="8" fillId="22" borderId="202" xfId="0" applyNumberFormat="1" applyFont="1" applyFill="1" applyBorder="1" applyAlignment="1">
      <alignment vertical="center"/>
    </xf>
    <xf numFmtId="164" fontId="6" fillId="22" borderId="185" xfId="0" applyNumberFormat="1" applyFont="1" applyFill="1" applyBorder="1" applyAlignment="1">
      <alignment vertical="center"/>
    </xf>
    <xf numFmtId="164" fontId="7" fillId="22" borderId="201" xfId="0" applyNumberFormat="1" applyFont="1" applyFill="1" applyBorder="1" applyAlignment="1">
      <alignment vertical="center"/>
    </xf>
    <xf numFmtId="164" fontId="2" fillId="22" borderId="72" xfId="0" applyNumberFormat="1" applyFont="1" applyFill="1" applyBorder="1" applyAlignment="1">
      <alignment vertical="center"/>
    </xf>
    <xf numFmtId="0" fontId="2" fillId="22" borderId="176" xfId="0" applyFont="1" applyFill="1" applyBorder="1" applyAlignment="1">
      <alignment/>
    </xf>
    <xf numFmtId="0" fontId="2" fillId="22" borderId="72" xfId="0" applyFont="1" applyFill="1" applyBorder="1" applyAlignment="1">
      <alignment/>
    </xf>
    <xf numFmtId="0" fontId="5" fillId="22" borderId="72" xfId="0" applyFont="1" applyFill="1" applyBorder="1" applyAlignment="1">
      <alignment vertical="center"/>
    </xf>
    <xf numFmtId="0" fontId="5" fillId="22" borderId="72" xfId="0" applyFont="1" applyFill="1" applyBorder="1" applyAlignment="1">
      <alignment/>
    </xf>
    <xf numFmtId="166" fontId="2" fillId="22" borderId="72" xfId="0" applyNumberFormat="1" applyFont="1" applyFill="1" applyBorder="1" applyAlignment="1">
      <alignment/>
    </xf>
    <xf numFmtId="164" fontId="7" fillId="22" borderId="176" xfId="0" applyNumberFormat="1" applyFont="1" applyFill="1" applyBorder="1" applyAlignment="1">
      <alignment vertical="center"/>
    </xf>
    <xf numFmtId="0" fontId="5" fillId="22" borderId="192" xfId="0" applyFont="1" applyFill="1" applyBorder="1" applyAlignment="1">
      <alignment/>
    </xf>
    <xf numFmtId="164" fontId="2" fillId="22" borderId="192" xfId="0" applyNumberFormat="1" applyFont="1" applyFill="1" applyBorder="1" applyAlignment="1">
      <alignment/>
    </xf>
    <xf numFmtId="0" fontId="2" fillId="22" borderId="192" xfId="0" applyFont="1" applyFill="1" applyBorder="1" applyAlignment="1">
      <alignment/>
    </xf>
    <xf numFmtId="164" fontId="15" fillId="22" borderId="186" xfId="0" applyNumberFormat="1" applyFont="1" applyFill="1" applyBorder="1" applyAlignment="1">
      <alignment vertical="center"/>
    </xf>
    <xf numFmtId="0" fontId="6" fillId="22" borderId="118" xfId="0" applyFont="1" applyFill="1" applyBorder="1" applyAlignment="1">
      <alignment/>
    </xf>
    <xf numFmtId="164" fontId="2" fillId="22" borderId="118" xfId="0" applyNumberFormat="1" applyFont="1" applyFill="1" applyBorder="1" applyAlignment="1">
      <alignment/>
    </xf>
    <xf numFmtId="0" fontId="2" fillId="22" borderId="118" xfId="0" applyFont="1" applyFill="1" applyBorder="1" applyAlignment="1">
      <alignment/>
    </xf>
    <xf numFmtId="0" fontId="10" fillId="22" borderId="180" xfId="0" applyFont="1" applyFill="1" applyBorder="1" applyAlignment="1">
      <alignment horizontal="center"/>
    </xf>
    <xf numFmtId="0" fontId="10" fillId="0" borderId="191" xfId="0" applyFont="1" applyBorder="1" applyAlignment="1">
      <alignment horizontal="center"/>
    </xf>
    <xf numFmtId="0" fontId="10" fillId="22" borderId="191" xfId="0" applyFont="1" applyFill="1" applyBorder="1" applyAlignment="1">
      <alignment horizontal="center"/>
    </xf>
    <xf numFmtId="0" fontId="10" fillId="22" borderId="179" xfId="0" applyFont="1" applyFill="1" applyBorder="1" applyAlignment="1">
      <alignment horizontal="center"/>
    </xf>
    <xf numFmtId="0" fontId="10" fillId="22" borderId="117" xfId="0" applyFont="1" applyFill="1" applyBorder="1" applyAlignment="1">
      <alignment horizontal="center"/>
    </xf>
    <xf numFmtId="0" fontId="10" fillId="0" borderId="179" xfId="0" applyFont="1" applyBorder="1" applyAlignment="1">
      <alignment horizontal="center"/>
    </xf>
    <xf numFmtId="0" fontId="6" fillId="0" borderId="192" xfId="0" applyFont="1" applyFill="1" applyBorder="1" applyAlignment="1">
      <alignment wrapText="1"/>
    </xf>
    <xf numFmtId="0" fontId="2" fillId="0" borderId="192" xfId="0" applyFont="1" applyBorder="1" applyAlignment="1">
      <alignment/>
    </xf>
    <xf numFmtId="166" fontId="2" fillId="0" borderId="192" xfId="0" applyNumberFormat="1" applyFont="1" applyFill="1" applyBorder="1" applyAlignment="1">
      <alignment/>
    </xf>
    <xf numFmtId="164" fontId="7" fillId="0" borderId="186" xfId="0" applyNumberFormat="1" applyFont="1" applyFill="1" applyBorder="1" applyAlignment="1">
      <alignment vertical="center"/>
    </xf>
    <xf numFmtId="0" fontId="6" fillId="22" borderId="72" xfId="0" applyFont="1" applyFill="1" applyBorder="1" applyAlignment="1">
      <alignment wrapText="1"/>
    </xf>
    <xf numFmtId="0" fontId="2" fillId="0" borderId="192" xfId="0" applyFont="1" applyBorder="1" applyAlignment="1">
      <alignment horizontal="left" vertical="center" wrapText="1" indent="1"/>
    </xf>
    <xf numFmtId="0" fontId="27" fillId="22" borderId="17" xfId="0" applyFont="1" applyFill="1" applyBorder="1" applyAlignment="1">
      <alignment horizontal="center"/>
    </xf>
    <xf numFmtId="0" fontId="27" fillId="22" borderId="21" xfId="0" applyFont="1" applyFill="1" applyBorder="1" applyAlignment="1">
      <alignment horizontal="center"/>
    </xf>
    <xf numFmtId="0" fontId="27" fillId="22" borderId="24" xfId="0" applyFont="1" applyFill="1" applyBorder="1" applyAlignment="1">
      <alignment horizontal="center"/>
    </xf>
    <xf numFmtId="0" fontId="0" fillId="0" borderId="101" xfId="0" applyBorder="1" applyAlignment="1">
      <alignment/>
    </xf>
    <xf numFmtId="0" fontId="0" fillId="0" borderId="203" xfId="0" applyBorder="1" applyAlignment="1">
      <alignment horizontal="center"/>
    </xf>
    <xf numFmtId="0" fontId="0" fillId="0" borderId="150" xfId="0" applyBorder="1" applyAlignment="1">
      <alignment horizontal="center"/>
    </xf>
    <xf numFmtId="0" fontId="10" fillId="0" borderId="180" xfId="0" applyFont="1" applyBorder="1" applyAlignment="1">
      <alignment horizontal="center"/>
    </xf>
    <xf numFmtId="0" fontId="10" fillId="0" borderId="204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10" fillId="0" borderId="174" xfId="0" applyFont="1" applyBorder="1" applyAlignment="1">
      <alignment horizontal="center"/>
    </xf>
    <xf numFmtId="0" fontId="10" fillId="0" borderId="175" xfId="0" applyFont="1" applyBorder="1" applyAlignment="1">
      <alignment horizontal="center"/>
    </xf>
    <xf numFmtId="0" fontId="57" fillId="0" borderId="66" xfId="0" applyFont="1" applyBorder="1" applyAlignment="1">
      <alignment horizontal="center"/>
    </xf>
    <xf numFmtId="0" fontId="57" fillId="0" borderId="205" xfId="0" applyFont="1" applyBorder="1" applyAlignment="1">
      <alignment horizontal="center"/>
    </xf>
    <xf numFmtId="0" fontId="39" fillId="0" borderId="134" xfId="0" applyFont="1" applyBorder="1" applyAlignment="1">
      <alignment/>
    </xf>
    <xf numFmtId="0" fontId="57" fillId="0" borderId="134" xfId="0" applyFont="1" applyBorder="1" applyAlignment="1">
      <alignment horizontal="center"/>
    </xf>
    <xf numFmtId="0" fontId="57" fillId="0" borderId="181" xfId="0" applyFont="1" applyBorder="1" applyAlignment="1">
      <alignment horizontal="center"/>
    </xf>
    <xf numFmtId="0" fontId="39" fillId="0" borderId="72" xfId="0" applyFont="1" applyBorder="1" applyAlignment="1">
      <alignment/>
    </xf>
    <xf numFmtId="176" fontId="57" fillId="0" borderId="72" xfId="0" applyNumberFormat="1" applyFont="1" applyBorder="1" applyAlignment="1">
      <alignment horizontal="center"/>
    </xf>
    <xf numFmtId="176" fontId="39" fillId="0" borderId="176" xfId="0" applyNumberFormat="1" applyFont="1" applyBorder="1" applyAlignment="1">
      <alignment horizontal="center"/>
    </xf>
    <xf numFmtId="0" fontId="57" fillId="0" borderId="72" xfId="0" applyFont="1" applyBorder="1" applyAlignment="1">
      <alignment horizontal="left" indent="1"/>
    </xf>
    <xf numFmtId="0" fontId="57" fillId="0" borderId="72" xfId="0" applyFont="1" applyBorder="1" applyAlignment="1">
      <alignment horizontal="left" indent="2"/>
    </xf>
    <xf numFmtId="0" fontId="57" fillId="0" borderId="192" xfId="0" applyFont="1" applyBorder="1" applyAlignment="1">
      <alignment horizontal="left" indent="2"/>
    </xf>
    <xf numFmtId="176" fontId="57" fillId="0" borderId="192" xfId="0" applyNumberFormat="1" applyFont="1" applyBorder="1" applyAlignment="1">
      <alignment horizontal="center"/>
    </xf>
    <xf numFmtId="176" fontId="39" fillId="0" borderId="186" xfId="0" applyNumberFormat="1" applyFont="1" applyBorder="1" applyAlignment="1">
      <alignment horizontal="center"/>
    </xf>
    <xf numFmtId="0" fontId="39" fillId="0" borderId="78" xfId="0" applyFont="1" applyBorder="1" applyAlignment="1">
      <alignment/>
    </xf>
    <xf numFmtId="176" fontId="57" fillId="0" borderId="78" xfId="0" applyNumberFormat="1" applyFont="1" applyBorder="1" applyAlignment="1">
      <alignment horizontal="center"/>
    </xf>
    <xf numFmtId="176" fontId="39" fillId="0" borderId="201" xfId="0" applyNumberFormat="1" applyFont="1" applyBorder="1" applyAlignment="1">
      <alignment horizontal="center"/>
    </xf>
    <xf numFmtId="176" fontId="57" fillId="0" borderId="134" xfId="0" applyNumberFormat="1" applyFont="1" applyBorder="1" applyAlignment="1">
      <alignment horizontal="center"/>
    </xf>
    <xf numFmtId="176" fontId="39" fillId="0" borderId="181" xfId="0" applyNumberFormat="1" applyFont="1" applyBorder="1" applyAlignment="1">
      <alignment horizontal="center"/>
    </xf>
    <xf numFmtId="0" fontId="57" fillId="0" borderId="192" xfId="0" applyFont="1" applyBorder="1" applyAlignment="1">
      <alignment horizontal="left" indent="1"/>
    </xf>
    <xf numFmtId="0" fontId="39" fillId="0" borderId="118" xfId="0" applyFont="1" applyBorder="1" applyAlignment="1">
      <alignment/>
    </xf>
    <xf numFmtId="176" fontId="57" fillId="0" borderId="118" xfId="0" applyNumberFormat="1" applyFont="1" applyBorder="1" applyAlignment="1">
      <alignment horizontal="center"/>
    </xf>
    <xf numFmtId="176" fontId="39" fillId="0" borderId="119" xfId="0" applyNumberFormat="1" applyFont="1" applyBorder="1" applyAlignment="1">
      <alignment horizontal="center"/>
    </xf>
    <xf numFmtId="0" fontId="2" fillId="22" borderId="73" xfId="0" applyFont="1" applyFill="1" applyBorder="1" applyAlignment="1">
      <alignment/>
    </xf>
    <xf numFmtId="164" fontId="7" fillId="22" borderId="186" xfId="0" applyNumberFormat="1" applyFont="1" applyFill="1" applyBorder="1" applyAlignment="1">
      <alignment/>
    </xf>
    <xf numFmtId="164" fontId="7" fillId="22" borderId="181" xfId="0" applyNumberFormat="1" applyFont="1" applyFill="1" applyBorder="1" applyAlignment="1">
      <alignment vertical="center"/>
    </xf>
    <xf numFmtId="164" fontId="6" fillId="22" borderId="206" xfId="0" applyNumberFormat="1" applyFont="1" applyFill="1" applyBorder="1" applyAlignment="1">
      <alignment/>
    </xf>
    <xf numFmtId="164" fontId="2" fillId="22" borderId="207" xfId="0" applyNumberFormat="1" applyFont="1" applyFill="1" applyBorder="1" applyAlignment="1">
      <alignment/>
    </xf>
    <xf numFmtId="164" fontId="12" fillId="22" borderId="208" xfId="0" applyNumberFormat="1" applyFont="1" applyFill="1" applyBorder="1" applyAlignment="1">
      <alignment/>
    </xf>
    <xf numFmtId="0" fontId="6" fillId="22" borderId="209" xfId="0" applyFont="1" applyFill="1" applyBorder="1" applyAlignment="1">
      <alignment vertical="center"/>
    </xf>
    <xf numFmtId="0" fontId="2" fillId="22" borderId="209" xfId="0" applyFont="1" applyFill="1" applyBorder="1" applyAlignment="1">
      <alignment vertical="center"/>
    </xf>
    <xf numFmtId="164" fontId="2" fillId="22" borderId="209" xfId="0" applyNumberFormat="1" applyFont="1" applyFill="1" applyBorder="1" applyAlignment="1">
      <alignment vertical="center"/>
    </xf>
    <xf numFmtId="164" fontId="7" fillId="22" borderId="210" xfId="0" applyNumberFormat="1" applyFont="1" applyFill="1" applyBorder="1" applyAlignment="1">
      <alignment vertical="center"/>
    </xf>
    <xf numFmtId="0" fontId="10" fillId="0" borderId="182" xfId="0" applyFont="1" applyFill="1" applyBorder="1" applyAlignment="1">
      <alignment horizontal="center"/>
    </xf>
    <xf numFmtId="0" fontId="6" fillId="0" borderId="182" xfId="0" applyFont="1" applyFill="1" applyBorder="1" applyAlignment="1">
      <alignment vertical="center"/>
    </xf>
    <xf numFmtId="0" fontId="2" fillId="0" borderId="182" xfId="0" applyFont="1" applyFill="1" applyBorder="1" applyAlignment="1">
      <alignment vertical="center"/>
    </xf>
    <xf numFmtId="164" fontId="2" fillId="0" borderId="182" xfId="0" applyNumberFormat="1" applyFont="1" applyFill="1" applyBorder="1" applyAlignment="1">
      <alignment vertical="center"/>
    </xf>
    <xf numFmtId="164" fontId="7" fillId="0" borderId="182" xfId="0" applyNumberFormat="1" applyFont="1" applyFill="1" applyBorder="1" applyAlignment="1">
      <alignment vertical="center"/>
    </xf>
    <xf numFmtId="0" fontId="10" fillId="0" borderId="20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15" fillId="10" borderId="99" xfId="0" applyFont="1" applyFill="1" applyBorder="1" applyAlignment="1">
      <alignment horizontal="center" vertical="top" wrapText="1"/>
    </xf>
    <xf numFmtId="0" fontId="15" fillId="10" borderId="21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5" fillId="25" borderId="121" xfId="0" applyFont="1" applyFill="1" applyBorder="1" applyAlignment="1">
      <alignment horizontal="center" vertical="center" wrapText="1"/>
    </xf>
    <xf numFmtId="0" fontId="22" fillId="0" borderId="190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/>
    </xf>
    <xf numFmtId="0" fontId="10" fillId="0" borderId="187" xfId="0" applyFont="1" applyBorder="1" applyAlignment="1">
      <alignment horizontal="center"/>
    </xf>
    <xf numFmtId="0" fontId="10" fillId="0" borderId="213" xfId="0" applyFont="1" applyBorder="1" applyAlignment="1">
      <alignment horizontal="center"/>
    </xf>
    <xf numFmtId="0" fontId="57" fillId="0" borderId="179" xfId="0" applyFont="1" applyBorder="1" applyAlignment="1">
      <alignment horizontal="center"/>
    </xf>
    <xf numFmtId="0" fontId="57" fillId="0" borderId="187" xfId="0" applyFont="1" applyBorder="1" applyAlignment="1">
      <alignment horizontal="center"/>
    </xf>
    <xf numFmtId="0" fontId="39" fillId="0" borderId="192" xfId="0" applyFont="1" applyBorder="1" applyAlignment="1">
      <alignment horizontal="left" indent="2"/>
    </xf>
    <xf numFmtId="0" fontId="39" fillId="0" borderId="202" xfId="0" applyFont="1" applyBorder="1" applyAlignment="1">
      <alignment horizontal="left" indent="2"/>
    </xf>
    <xf numFmtId="173" fontId="39" fillId="0" borderId="186" xfId="0" applyNumberFormat="1" applyFont="1" applyBorder="1" applyAlignment="1">
      <alignment horizontal="center"/>
    </xf>
    <xf numFmtId="173" fontId="39" fillId="0" borderId="185" xfId="0" applyNumberFormat="1" applyFont="1" applyBorder="1" applyAlignment="1">
      <alignment horizontal="center"/>
    </xf>
    <xf numFmtId="0" fontId="57" fillId="0" borderId="180" xfId="0" applyFont="1" applyBorder="1" applyAlignment="1">
      <alignment horizontal="center"/>
    </xf>
    <xf numFmtId="0" fontId="57" fillId="0" borderId="192" xfId="0" applyFont="1" applyBorder="1" applyAlignment="1">
      <alignment horizontal="left" indent="3"/>
    </xf>
    <xf numFmtId="0" fontId="57" fillId="0" borderId="134" xfId="0" applyFont="1" applyBorder="1" applyAlignment="1">
      <alignment horizontal="left" indent="3"/>
    </xf>
    <xf numFmtId="173" fontId="57" fillId="0" borderId="186" xfId="0" applyNumberFormat="1" applyFont="1" applyBorder="1" applyAlignment="1">
      <alignment horizontal="center"/>
    </xf>
    <xf numFmtId="173" fontId="57" fillId="0" borderId="181" xfId="0" applyNumberFormat="1" applyFont="1" applyBorder="1" applyAlignment="1">
      <alignment horizontal="center"/>
    </xf>
    <xf numFmtId="0" fontId="57" fillId="0" borderId="192" xfId="0" applyFont="1" applyBorder="1" applyAlignment="1">
      <alignment horizontal="left" indent="6"/>
    </xf>
    <xf numFmtId="0" fontId="57" fillId="0" borderId="134" xfId="0" applyFont="1" applyBorder="1" applyAlignment="1">
      <alignment horizontal="left" indent="6"/>
    </xf>
    <xf numFmtId="0" fontId="39" fillId="0" borderId="134" xfId="0" applyFont="1" applyBorder="1" applyAlignment="1">
      <alignment horizontal="left" indent="2"/>
    </xf>
    <xf numFmtId="173" fontId="39" fillId="0" borderId="181" xfId="0" applyNumberFormat="1" applyFont="1" applyBorder="1" applyAlignment="1">
      <alignment horizontal="center"/>
    </xf>
    <xf numFmtId="0" fontId="22" fillId="0" borderId="75" xfId="0" applyFont="1" applyBorder="1" applyAlignment="1">
      <alignment horizontal="center" vertical="center"/>
    </xf>
    <xf numFmtId="0" fontId="15" fillId="25" borderId="3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15" fillId="25" borderId="22" xfId="0" applyFont="1" applyFill="1" applyBorder="1" applyAlignment="1">
      <alignment horizontal="center" vertical="center" wrapText="1"/>
    </xf>
    <xf numFmtId="0" fontId="10" fillId="0" borderId="15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0" fillId="0" borderId="214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215" xfId="0" applyBorder="1" applyAlignment="1">
      <alignment horizontal="center"/>
    </xf>
    <xf numFmtId="0" fontId="36" fillId="0" borderId="0" xfId="0" applyFont="1" applyAlignment="1">
      <alignment horizontal="center"/>
    </xf>
    <xf numFmtId="0" fontId="10" fillId="0" borderId="128" xfId="0" applyFont="1" applyBorder="1" applyAlignment="1">
      <alignment horizontal="right"/>
    </xf>
    <xf numFmtId="0" fontId="10" fillId="0" borderId="158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16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15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0" fillId="0" borderId="200" xfId="0" applyBorder="1" applyAlignment="1">
      <alignment horizontal="center"/>
    </xf>
    <xf numFmtId="0" fontId="0" fillId="0" borderId="191" xfId="0" applyBorder="1" applyAlignment="1">
      <alignment horizontal="center"/>
    </xf>
    <xf numFmtId="0" fontId="0" fillId="0" borderId="196" xfId="0" applyBorder="1" applyAlignment="1">
      <alignment horizontal="center"/>
    </xf>
    <xf numFmtId="0" fontId="15" fillId="0" borderId="158" xfId="0" applyFont="1" applyBorder="1" applyAlignment="1">
      <alignment horizontal="center" vertical="center" wrapText="1"/>
    </xf>
    <xf numFmtId="0" fontId="15" fillId="0" borderId="176" xfId="0" applyFont="1" applyBorder="1" applyAlignment="1">
      <alignment horizontal="center" vertical="center"/>
    </xf>
    <xf numFmtId="0" fontId="0" fillId="0" borderId="200" xfId="0" applyFill="1" applyBorder="1" applyAlignment="1">
      <alignment horizontal="center"/>
    </xf>
    <xf numFmtId="0" fontId="0" fillId="0" borderId="191" xfId="0" applyFill="1" applyBorder="1" applyAlignment="1">
      <alignment horizontal="center"/>
    </xf>
    <xf numFmtId="0" fontId="0" fillId="0" borderId="196" xfId="0" applyFill="1" applyBorder="1" applyAlignment="1">
      <alignment horizontal="center"/>
    </xf>
    <xf numFmtId="0" fontId="15" fillId="0" borderId="146" xfId="0" applyFont="1" applyFill="1" applyBorder="1" applyAlignment="1">
      <alignment horizontal="center" vertical="center" wrapText="1"/>
    </xf>
    <xf numFmtId="0" fontId="15" fillId="0" borderId="197" xfId="0" applyFont="1" applyFill="1" applyBorder="1" applyAlignment="1">
      <alignment horizontal="center" vertical="center"/>
    </xf>
    <xf numFmtId="0" fontId="10" fillId="0" borderId="159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center" vertical="center"/>
    </xf>
    <xf numFmtId="0" fontId="15" fillId="0" borderId="218" xfId="0" applyFont="1" applyBorder="1" applyAlignment="1">
      <alignment horizontal="center" vertical="center"/>
    </xf>
    <xf numFmtId="0" fontId="15" fillId="0" borderId="219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3" fontId="17" fillId="22" borderId="72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3" fontId="15" fillId="22" borderId="107" xfId="0" applyNumberFormat="1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17" fillId="22" borderId="72" xfId="0" applyFont="1" applyFill="1" applyBorder="1" applyAlignment="1">
      <alignment horizontal="center" vertical="center" wrapText="1"/>
    </xf>
    <xf numFmtId="0" fontId="17" fillId="22" borderId="75" xfId="0" applyFont="1" applyFill="1" applyBorder="1" applyAlignment="1">
      <alignment horizontal="center" vertical="center" wrapText="1"/>
    </xf>
    <xf numFmtId="3" fontId="10" fillId="0" borderId="155" xfId="0" applyNumberFormat="1" applyFont="1" applyBorder="1" applyAlignment="1">
      <alignment horizontal="center"/>
    </xf>
    <xf numFmtId="3" fontId="10" fillId="0" borderId="220" xfId="0" applyNumberFormat="1" applyFont="1" applyBorder="1" applyAlignment="1">
      <alignment horizontal="center"/>
    </xf>
    <xf numFmtId="3" fontId="10" fillId="0" borderId="221" xfId="0" applyNumberFormat="1" applyFont="1" applyBorder="1" applyAlignment="1">
      <alignment horizontal="center"/>
    </xf>
    <xf numFmtId="3" fontId="16" fillId="22" borderId="153" xfId="0" applyNumberFormat="1" applyFont="1" applyFill="1" applyBorder="1" applyAlignment="1">
      <alignment horizontal="center"/>
    </xf>
    <xf numFmtId="3" fontId="16" fillId="22" borderId="215" xfId="0" applyNumberFormat="1" applyFont="1" applyFill="1" applyBorder="1" applyAlignment="1">
      <alignment horizontal="center"/>
    </xf>
    <xf numFmtId="3" fontId="15" fillId="22" borderId="154" xfId="0" applyNumberFormat="1" applyFont="1" applyFill="1" applyBorder="1" applyAlignment="1">
      <alignment horizontal="center" vertical="center"/>
    </xf>
    <xf numFmtId="3" fontId="15" fillId="22" borderId="222" xfId="0" applyNumberFormat="1" applyFont="1" applyFill="1" applyBorder="1" applyAlignment="1">
      <alignment horizontal="center" vertical="center"/>
    </xf>
    <xf numFmtId="3" fontId="15" fillId="22" borderId="198" xfId="0" applyNumberFormat="1" applyFont="1" applyFill="1" applyBorder="1" applyAlignment="1">
      <alignment horizontal="center" vertical="center"/>
    </xf>
    <xf numFmtId="3" fontId="15" fillId="22" borderId="67" xfId="0" applyNumberFormat="1" applyFont="1" applyFill="1" applyBorder="1" applyAlignment="1">
      <alignment horizontal="center" vertical="center"/>
    </xf>
    <xf numFmtId="3" fontId="15" fillId="22" borderId="10" xfId="0" applyNumberFormat="1" applyFont="1" applyFill="1" applyBorder="1" applyAlignment="1">
      <alignment horizontal="center" vertical="center"/>
    </xf>
    <xf numFmtId="3" fontId="15" fillId="22" borderId="22" xfId="0" applyNumberFormat="1" applyFont="1" applyFill="1" applyBorder="1" applyAlignment="1">
      <alignment horizontal="center" vertical="center"/>
    </xf>
    <xf numFmtId="3" fontId="17" fillId="22" borderId="71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3" fontId="17" fillId="22" borderId="19" xfId="0" applyNumberFormat="1" applyFont="1" applyFill="1" applyBorder="1" applyAlignment="1">
      <alignment horizontal="center" vertical="center" wrapText="1"/>
    </xf>
    <xf numFmtId="0" fontId="0" fillId="0" borderId="219" xfId="0" applyBorder="1" applyAlignment="1">
      <alignment horizontal="center" vertical="center" wrapText="1"/>
    </xf>
    <xf numFmtId="3" fontId="15" fillId="22" borderId="12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17" fillId="22" borderId="223" xfId="0" applyNumberFormat="1" applyFont="1" applyFill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17" fillId="22" borderId="19" xfId="0" applyFont="1" applyFill="1" applyBorder="1" applyAlignment="1">
      <alignment horizontal="center" vertical="center" wrapText="1"/>
    </xf>
    <xf numFmtId="0" fontId="17" fillId="22" borderId="21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3" fontId="16" fillId="0" borderId="123" xfId="0" applyNumberFormat="1" applyFont="1" applyBorder="1" applyAlignment="1">
      <alignment horizontal="center"/>
    </xf>
    <xf numFmtId="3" fontId="16" fillId="0" borderId="224" xfId="0" applyNumberFormat="1" applyFont="1" applyBorder="1" applyAlignment="1">
      <alignment horizontal="center"/>
    </xf>
    <xf numFmtId="3" fontId="17" fillId="22" borderId="3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22" borderId="123" xfId="0" applyFont="1" applyFill="1" applyBorder="1" applyAlignment="1">
      <alignment horizontal="center" vertical="center"/>
    </xf>
    <xf numFmtId="0" fontId="18" fillId="22" borderId="121" xfId="0" applyFont="1" applyFill="1" applyBorder="1" applyAlignment="1">
      <alignment horizontal="center" vertical="center"/>
    </xf>
    <xf numFmtId="0" fontId="18" fillId="22" borderId="225" xfId="0" applyFont="1" applyFill="1" applyBorder="1" applyAlignment="1">
      <alignment horizontal="center" vertical="center"/>
    </xf>
    <xf numFmtId="0" fontId="17" fillId="0" borderId="216" xfId="0" applyFont="1" applyBorder="1" applyAlignment="1">
      <alignment horizontal="center"/>
    </xf>
    <xf numFmtId="0" fontId="17" fillId="0" borderId="226" xfId="0" applyFont="1" applyBorder="1" applyAlignment="1">
      <alignment horizontal="center"/>
    </xf>
    <xf numFmtId="0" fontId="17" fillId="0" borderId="227" xfId="0" applyFont="1" applyBorder="1" applyAlignment="1">
      <alignment horizontal="center"/>
    </xf>
    <xf numFmtId="0" fontId="23" fillId="0" borderId="212" xfId="0" applyFont="1" applyBorder="1" applyAlignment="1">
      <alignment horizontal="center"/>
    </xf>
    <xf numFmtId="0" fontId="23" fillId="0" borderId="2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N31"/>
  <sheetViews>
    <sheetView workbookViewId="0" topLeftCell="A7">
      <selection activeCell="D19" sqref="D19"/>
    </sheetView>
  </sheetViews>
  <sheetFormatPr defaultColWidth="9.00390625" defaultRowHeight="12.75"/>
  <cols>
    <col min="1" max="1" width="4.00390625" style="0" customWidth="1"/>
    <col min="2" max="2" width="36.625" style="0" customWidth="1"/>
    <col min="3" max="3" width="16.75390625" style="0" customWidth="1"/>
    <col min="4" max="4" width="14.125" style="0" customWidth="1"/>
    <col min="5" max="5" width="4.00390625" style="0" customWidth="1"/>
    <col min="6" max="6" width="42.375" style="0" customWidth="1"/>
    <col min="7" max="7" width="14.75390625" style="0" customWidth="1"/>
  </cols>
  <sheetData>
    <row r="2" spans="1:14" ht="18" customHeight="1">
      <c r="A2" s="805" t="s">
        <v>29</v>
      </c>
      <c r="B2" s="805"/>
      <c r="C2" s="805"/>
      <c r="D2" s="805"/>
      <c r="E2" s="805"/>
      <c r="F2" s="805"/>
      <c r="G2" s="805"/>
      <c r="H2" s="517"/>
      <c r="I2" s="517"/>
      <c r="J2" s="517"/>
      <c r="K2" s="517"/>
      <c r="L2" s="517"/>
      <c r="M2" s="517"/>
      <c r="N2" s="517"/>
    </row>
    <row r="3" spans="1:14" ht="18" customHeight="1">
      <c r="A3" s="805" t="s">
        <v>532</v>
      </c>
      <c r="B3" s="805"/>
      <c r="C3" s="805"/>
      <c r="D3" s="805"/>
      <c r="E3" s="805"/>
      <c r="F3" s="805"/>
      <c r="G3" s="805"/>
      <c r="H3" s="514"/>
      <c r="I3" s="514"/>
      <c r="J3" s="514"/>
      <c r="K3" s="514"/>
      <c r="L3" s="514"/>
      <c r="M3" s="514"/>
      <c r="N3" s="514"/>
    </row>
    <row r="4" spans="1:14" ht="17.25" customHeight="1" thickBot="1">
      <c r="A4" s="518"/>
      <c r="B4" s="518"/>
      <c r="C4" s="518"/>
      <c r="D4" s="518"/>
      <c r="E4" s="518"/>
      <c r="F4" s="518"/>
      <c r="G4" s="518"/>
      <c r="H4" s="517"/>
      <c r="I4" s="517"/>
      <c r="J4" s="517"/>
      <c r="K4" s="517"/>
      <c r="L4" s="517"/>
      <c r="M4" s="517"/>
      <c r="N4" s="517"/>
    </row>
    <row r="5" spans="1:7" ht="12.75">
      <c r="A5" s="812"/>
      <c r="B5" s="519" t="s">
        <v>436</v>
      </c>
      <c r="C5" s="520" t="s">
        <v>437</v>
      </c>
      <c r="D5" s="537"/>
      <c r="E5" s="812"/>
      <c r="F5" s="524" t="s">
        <v>436</v>
      </c>
      <c r="G5" s="520" t="s">
        <v>437</v>
      </c>
    </row>
    <row r="6" spans="1:7" ht="32.25" customHeight="1">
      <c r="A6" s="813"/>
      <c r="B6" s="521" t="s">
        <v>165</v>
      </c>
      <c r="C6" s="522" t="s">
        <v>546</v>
      </c>
      <c r="D6" s="538"/>
      <c r="E6" s="813"/>
      <c r="F6" s="521" t="s">
        <v>165</v>
      </c>
      <c r="G6" s="522" t="s">
        <v>547</v>
      </c>
    </row>
    <row r="7" spans="1:7" ht="24.75" customHeight="1">
      <c r="A7" s="814"/>
      <c r="B7" s="830" t="s">
        <v>533</v>
      </c>
      <c r="C7" s="811"/>
      <c r="D7" s="539"/>
      <c r="E7" s="814"/>
      <c r="F7" s="830" t="s">
        <v>534</v>
      </c>
      <c r="G7" s="811"/>
    </row>
    <row r="8" spans="1:7" ht="15" customHeight="1">
      <c r="A8" s="816" t="s">
        <v>93</v>
      </c>
      <c r="B8" s="818" t="s">
        <v>38</v>
      </c>
      <c r="C8" s="820">
        <v>52461</v>
      </c>
      <c r="D8" s="540"/>
      <c r="E8" s="545" t="s">
        <v>93</v>
      </c>
      <c r="F8" s="544" t="s">
        <v>42</v>
      </c>
      <c r="G8" s="530">
        <v>6404</v>
      </c>
    </row>
    <row r="9" spans="1:7" ht="15" customHeight="1">
      <c r="A9" s="821"/>
      <c r="B9" s="828"/>
      <c r="C9" s="829"/>
      <c r="D9" s="540"/>
      <c r="E9" s="529" t="s">
        <v>94</v>
      </c>
      <c r="F9" s="525" t="s">
        <v>43</v>
      </c>
      <c r="G9" s="541">
        <v>0</v>
      </c>
    </row>
    <row r="10" spans="1:7" ht="15" customHeight="1">
      <c r="A10" s="815" t="s">
        <v>94</v>
      </c>
      <c r="B10" s="817" t="s">
        <v>39</v>
      </c>
      <c r="C10" s="819">
        <v>17451</v>
      </c>
      <c r="D10" s="540"/>
      <c r="E10" s="528" t="s">
        <v>95</v>
      </c>
      <c r="F10" s="525" t="s">
        <v>539</v>
      </c>
      <c r="G10" s="541">
        <v>2049</v>
      </c>
    </row>
    <row r="11" spans="1:7" ht="15" customHeight="1">
      <c r="A11" s="821"/>
      <c r="B11" s="828"/>
      <c r="C11" s="829"/>
      <c r="D11" s="540"/>
      <c r="E11" s="529" t="s">
        <v>96</v>
      </c>
      <c r="F11" s="546" t="s">
        <v>44</v>
      </c>
      <c r="G11" s="547">
        <v>8453</v>
      </c>
    </row>
    <row r="12" spans="1:7" ht="15" customHeight="1">
      <c r="A12" s="815" t="s">
        <v>535</v>
      </c>
      <c r="B12" s="822" t="s">
        <v>536</v>
      </c>
      <c r="C12" s="824">
        <v>17451</v>
      </c>
      <c r="D12" s="540"/>
      <c r="E12" s="528" t="s">
        <v>98</v>
      </c>
      <c r="F12" s="525" t="s">
        <v>13</v>
      </c>
      <c r="G12" s="541">
        <v>45604</v>
      </c>
    </row>
    <row r="13" spans="1:7" ht="15" customHeight="1">
      <c r="A13" s="821"/>
      <c r="B13" s="823"/>
      <c r="C13" s="825"/>
      <c r="D13" s="540"/>
      <c r="E13" s="529" t="s">
        <v>100</v>
      </c>
      <c r="F13" s="525" t="s">
        <v>46</v>
      </c>
      <c r="G13" s="541">
        <v>1625</v>
      </c>
    </row>
    <row r="14" spans="1:7" ht="15" customHeight="1">
      <c r="A14" s="815" t="s">
        <v>96</v>
      </c>
      <c r="B14" s="817" t="s">
        <v>40</v>
      </c>
      <c r="C14" s="819">
        <v>8957</v>
      </c>
      <c r="D14" s="540"/>
      <c r="E14" s="528" t="s">
        <v>102</v>
      </c>
      <c r="F14" s="525" t="s">
        <v>1</v>
      </c>
      <c r="G14" s="541">
        <v>0</v>
      </c>
    </row>
    <row r="15" spans="1:7" ht="15" customHeight="1">
      <c r="A15" s="821"/>
      <c r="B15" s="828"/>
      <c r="C15" s="829"/>
      <c r="D15" s="540"/>
      <c r="E15" s="529" t="s">
        <v>107</v>
      </c>
      <c r="F15" s="546" t="s">
        <v>12</v>
      </c>
      <c r="G15" s="547">
        <v>47229</v>
      </c>
    </row>
    <row r="16" spans="1:7" ht="15" customHeight="1">
      <c r="A16" s="815" t="s">
        <v>98</v>
      </c>
      <c r="B16" s="817" t="s">
        <v>41</v>
      </c>
      <c r="C16" s="819">
        <v>0</v>
      </c>
      <c r="D16" s="540"/>
      <c r="E16" s="528" t="s">
        <v>109</v>
      </c>
      <c r="F16" s="526" t="s">
        <v>345</v>
      </c>
      <c r="G16" s="542">
        <v>7500</v>
      </c>
    </row>
    <row r="17" spans="1:7" ht="15" customHeight="1">
      <c r="A17" s="821"/>
      <c r="B17" s="828"/>
      <c r="C17" s="829"/>
      <c r="D17" s="540"/>
      <c r="E17" s="529" t="s">
        <v>111</v>
      </c>
      <c r="F17" s="525" t="s">
        <v>24</v>
      </c>
      <c r="G17" s="541">
        <v>7118</v>
      </c>
    </row>
    <row r="18" spans="1:7" ht="15" customHeight="1">
      <c r="A18" s="815" t="s">
        <v>100</v>
      </c>
      <c r="B18" s="817" t="s">
        <v>56</v>
      </c>
      <c r="C18" s="819">
        <v>4492</v>
      </c>
      <c r="D18" s="540"/>
      <c r="E18" s="528" t="s">
        <v>113</v>
      </c>
      <c r="F18" s="526" t="s">
        <v>27</v>
      </c>
      <c r="G18" s="542">
        <v>0</v>
      </c>
    </row>
    <row r="19" spans="1:7" ht="15" customHeight="1">
      <c r="A19" s="821"/>
      <c r="B19" s="828"/>
      <c r="C19" s="829"/>
      <c r="D19" s="540"/>
      <c r="E19" s="529" t="s">
        <v>114</v>
      </c>
      <c r="F19" s="525" t="s">
        <v>540</v>
      </c>
      <c r="G19" s="541">
        <v>180</v>
      </c>
    </row>
    <row r="20" spans="1:7" ht="15" customHeight="1">
      <c r="A20" s="815" t="s">
        <v>102</v>
      </c>
      <c r="B20" s="822" t="s">
        <v>537</v>
      </c>
      <c r="C20" s="824">
        <v>432</v>
      </c>
      <c r="D20" s="540"/>
      <c r="E20" s="528" t="s">
        <v>116</v>
      </c>
      <c r="F20" s="548" t="s">
        <v>549</v>
      </c>
      <c r="G20" s="549">
        <v>70480</v>
      </c>
    </row>
    <row r="21" spans="1:7" ht="15" customHeight="1">
      <c r="A21" s="821"/>
      <c r="B21" s="823"/>
      <c r="C21" s="825"/>
      <c r="D21" s="540"/>
      <c r="E21" s="529" t="s">
        <v>156</v>
      </c>
      <c r="F21" s="525" t="s">
        <v>541</v>
      </c>
      <c r="G21" s="541">
        <v>0</v>
      </c>
    </row>
    <row r="22" spans="1:7" ht="15" customHeight="1">
      <c r="A22" s="815" t="s">
        <v>107</v>
      </c>
      <c r="B22" s="826" t="s">
        <v>538</v>
      </c>
      <c r="C22" s="824">
        <v>4060</v>
      </c>
      <c r="D22" s="540"/>
      <c r="E22" s="528" t="s">
        <v>118</v>
      </c>
      <c r="F22" s="548" t="s">
        <v>542</v>
      </c>
      <c r="G22" s="549">
        <v>0</v>
      </c>
    </row>
    <row r="23" spans="1:7" ht="15" customHeight="1">
      <c r="A23" s="821" t="s">
        <v>109</v>
      </c>
      <c r="B23" s="827"/>
      <c r="C23" s="825"/>
      <c r="D23" s="540"/>
      <c r="E23" s="529" t="s">
        <v>120</v>
      </c>
      <c r="F23" s="546" t="s">
        <v>543</v>
      </c>
      <c r="G23" s="547">
        <v>12881</v>
      </c>
    </row>
    <row r="24" spans="1:7" ht="15" customHeight="1">
      <c r="A24" s="815">
        <v>9</v>
      </c>
      <c r="B24" s="817" t="s">
        <v>548</v>
      </c>
      <c r="C24" s="819">
        <v>83361</v>
      </c>
      <c r="D24" s="540"/>
      <c r="E24" s="528" t="s">
        <v>122</v>
      </c>
      <c r="F24" s="527" t="s">
        <v>544</v>
      </c>
      <c r="G24" s="541">
        <v>6590</v>
      </c>
    </row>
    <row r="25" spans="1:7" ht="15" customHeight="1">
      <c r="A25" s="816"/>
      <c r="B25" s="818"/>
      <c r="C25" s="820"/>
      <c r="D25" s="540"/>
      <c r="E25" s="529" t="s">
        <v>124</v>
      </c>
      <c r="F25" s="527" t="s">
        <v>545</v>
      </c>
      <c r="G25" s="541">
        <v>6291</v>
      </c>
    </row>
    <row r="26" spans="1:7" ht="20.25" customHeight="1" thickBot="1">
      <c r="A26" s="816"/>
      <c r="B26" s="818"/>
      <c r="C26" s="820"/>
      <c r="D26" s="540"/>
      <c r="E26" s="528" t="s">
        <v>125</v>
      </c>
      <c r="F26" s="550" t="s">
        <v>550</v>
      </c>
      <c r="G26" s="543">
        <v>83361</v>
      </c>
    </row>
    <row r="27" spans="1:7" ht="15" customHeight="1">
      <c r="A27" s="531"/>
      <c r="B27" s="531"/>
      <c r="C27" s="532"/>
      <c r="D27" s="523" t="s">
        <v>552</v>
      </c>
      <c r="E27" s="532"/>
      <c r="F27" s="531"/>
      <c r="G27" s="533"/>
    </row>
    <row r="28" spans="1:7" ht="15" customHeight="1">
      <c r="A28" s="11" t="s">
        <v>551</v>
      </c>
      <c r="B28" s="11"/>
      <c r="C28" s="11"/>
      <c r="D28" s="523"/>
      <c r="E28" s="523"/>
      <c r="F28" s="534"/>
      <c r="G28" s="535"/>
    </row>
    <row r="29" spans="1:7" ht="15" customHeight="1">
      <c r="A29" s="534"/>
      <c r="B29" s="534"/>
      <c r="C29" s="536"/>
      <c r="D29" s="536"/>
      <c r="E29" s="536"/>
      <c r="F29" s="534"/>
      <c r="G29" s="534"/>
    </row>
    <row r="30" spans="1:7" ht="12.75">
      <c r="A30" s="11"/>
      <c r="B30" s="11"/>
      <c r="C30" s="11"/>
      <c r="D30" s="11"/>
      <c r="E30" s="11"/>
      <c r="F30" s="11" t="s">
        <v>553</v>
      </c>
      <c r="G30" s="11"/>
    </row>
    <row r="31" spans="4:7" ht="12.75">
      <c r="D31" s="11"/>
      <c r="E31" s="11"/>
      <c r="F31" s="11" t="s">
        <v>554</v>
      </c>
      <c r="G31" s="11"/>
    </row>
  </sheetData>
  <sheetProtection/>
  <mergeCells count="33">
    <mergeCell ref="B7:C7"/>
    <mergeCell ref="F7:G7"/>
    <mergeCell ref="A5:A7"/>
    <mergeCell ref="A2:G2"/>
    <mergeCell ref="A3:G3"/>
    <mergeCell ref="E5:E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4:A26"/>
    <mergeCell ref="B24:B26"/>
    <mergeCell ref="C24:C26"/>
    <mergeCell ref="A20:A21"/>
    <mergeCell ref="B20:B21"/>
    <mergeCell ref="C20:C21"/>
    <mergeCell ref="A22:A23"/>
    <mergeCell ref="B22:B23"/>
    <mergeCell ref="C22:C2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80"/>
  <sheetViews>
    <sheetView zoomScalePageLayoutView="0" workbookViewId="0" topLeftCell="A10">
      <selection activeCell="F20" sqref="F20"/>
    </sheetView>
  </sheetViews>
  <sheetFormatPr defaultColWidth="9.00390625" defaultRowHeight="12.75"/>
  <cols>
    <col min="1" max="1" width="4.125" style="0" customWidth="1"/>
    <col min="2" max="2" width="27.75390625" style="0" customWidth="1"/>
    <col min="3" max="3" width="11.25390625" style="0" customWidth="1"/>
    <col min="4" max="4" width="10.75390625" style="0" customWidth="1"/>
    <col min="5" max="5" width="11.375" style="0" customWidth="1"/>
    <col min="6" max="6" width="30.875" style="0" customWidth="1"/>
    <col min="7" max="7" width="11.875" style="0" customWidth="1"/>
    <col min="8" max="8" width="11.75390625" style="0" customWidth="1"/>
    <col min="9" max="9" width="12.00390625" style="0" customWidth="1"/>
  </cols>
  <sheetData>
    <row r="1" spans="1:9" ht="12.75">
      <c r="A1" s="124"/>
      <c r="B1" s="124" t="s">
        <v>190</v>
      </c>
      <c r="G1" s="29" t="s">
        <v>435</v>
      </c>
      <c r="I1" s="125" t="s">
        <v>426</v>
      </c>
    </row>
    <row r="2" spans="1:5" ht="12.75">
      <c r="A2" s="126"/>
      <c r="B2" s="126"/>
      <c r="E2" s="31" t="s">
        <v>414</v>
      </c>
    </row>
    <row r="3" spans="1:5" ht="13.5" thickBot="1">
      <c r="A3" s="126"/>
      <c r="B3" s="126"/>
      <c r="E3" s="31"/>
    </row>
    <row r="4" spans="1:9" ht="13.5" thickTop="1">
      <c r="A4" s="757"/>
      <c r="B4" s="758" t="s">
        <v>436</v>
      </c>
      <c r="C4" s="758" t="s">
        <v>437</v>
      </c>
      <c r="D4" s="758" t="s">
        <v>438</v>
      </c>
      <c r="E4" s="758" t="s">
        <v>439</v>
      </c>
      <c r="F4" s="758" t="s">
        <v>440</v>
      </c>
      <c r="G4" s="758" t="s">
        <v>441</v>
      </c>
      <c r="H4" s="758" t="s">
        <v>442</v>
      </c>
      <c r="I4" s="759" t="s">
        <v>443</v>
      </c>
    </row>
    <row r="5" spans="1:9" ht="12.75">
      <c r="A5" s="127"/>
      <c r="B5" s="908" t="s">
        <v>165</v>
      </c>
      <c r="C5" s="754" t="s">
        <v>343</v>
      </c>
      <c r="D5" s="755" t="s">
        <v>242</v>
      </c>
      <c r="E5" s="756" t="s">
        <v>415</v>
      </c>
      <c r="F5" s="908" t="s">
        <v>165</v>
      </c>
      <c r="G5" s="754" t="s">
        <v>242</v>
      </c>
      <c r="H5" s="755" t="s">
        <v>242</v>
      </c>
      <c r="I5" s="756" t="s">
        <v>415</v>
      </c>
    </row>
    <row r="6" spans="1:9" ht="12.75">
      <c r="A6" s="127"/>
      <c r="B6" s="909"/>
      <c r="C6" s="128" t="s">
        <v>191</v>
      </c>
      <c r="D6" s="128" t="s">
        <v>192</v>
      </c>
      <c r="E6" s="129" t="s">
        <v>193</v>
      </c>
      <c r="F6" s="909"/>
      <c r="G6" s="128" t="s">
        <v>191</v>
      </c>
      <c r="H6" s="128" t="s">
        <v>192</v>
      </c>
      <c r="I6" s="129" t="s">
        <v>193</v>
      </c>
    </row>
    <row r="7" spans="1:9" ht="13.5" thickBot="1">
      <c r="A7" s="130"/>
      <c r="B7" s="910"/>
      <c r="C7" s="346" t="s">
        <v>194</v>
      </c>
      <c r="D7" s="131"/>
      <c r="E7" s="132"/>
      <c r="F7" s="910"/>
      <c r="G7" s="359" t="s">
        <v>195</v>
      </c>
      <c r="H7" s="131"/>
      <c r="I7" s="132"/>
    </row>
    <row r="8" spans="1:9" ht="13.5" thickBot="1">
      <c r="A8" s="133" t="s">
        <v>93</v>
      </c>
      <c r="B8" s="343" t="s">
        <v>196</v>
      </c>
      <c r="C8" s="347">
        <f>C9+C10+C11+C12+C14+C15+C16+C17</f>
        <v>55538</v>
      </c>
      <c r="D8" s="134">
        <f>D9+D10+D11+D12+D14+D15+D16+D17</f>
        <v>57294</v>
      </c>
      <c r="E8" s="134">
        <f>E9+E10+E11+E12+E14+E15+E16+E17</f>
        <v>69390</v>
      </c>
      <c r="F8" s="343" t="s">
        <v>197</v>
      </c>
      <c r="G8" s="347">
        <f>SUM(G9:G17)</f>
        <v>54166</v>
      </c>
      <c r="H8" s="134">
        <f>SUM(H9:H17)</f>
        <v>59419</v>
      </c>
      <c r="I8" s="134">
        <f>SUM(I9:I17)</f>
        <v>65910</v>
      </c>
    </row>
    <row r="9" spans="1:9" ht="12.75">
      <c r="A9" s="135" t="s">
        <v>94</v>
      </c>
      <c r="B9" s="338" t="s">
        <v>198</v>
      </c>
      <c r="C9" s="136">
        <v>985</v>
      </c>
      <c r="D9" s="136">
        <v>985</v>
      </c>
      <c r="E9" s="136">
        <v>1625</v>
      </c>
      <c r="F9" s="339" t="s">
        <v>199</v>
      </c>
      <c r="G9" s="137">
        <v>9924</v>
      </c>
      <c r="H9" s="137">
        <v>12116</v>
      </c>
      <c r="I9" s="137">
        <v>12405</v>
      </c>
    </row>
    <row r="10" spans="1:9" ht="12.75">
      <c r="A10" s="138" t="s">
        <v>95</v>
      </c>
      <c r="B10" s="339" t="s">
        <v>200</v>
      </c>
      <c r="C10" s="137">
        <v>41093</v>
      </c>
      <c r="D10" s="137">
        <v>40479</v>
      </c>
      <c r="E10" s="137">
        <v>45604</v>
      </c>
      <c r="F10" s="339" t="s">
        <v>201</v>
      </c>
      <c r="G10" s="137">
        <v>2832</v>
      </c>
      <c r="H10" s="137">
        <v>3224</v>
      </c>
      <c r="I10" s="137">
        <v>3381</v>
      </c>
    </row>
    <row r="11" spans="1:9" ht="12.75">
      <c r="A11" s="138" t="s">
        <v>96</v>
      </c>
      <c r="B11" s="339" t="s">
        <v>202</v>
      </c>
      <c r="C11" s="137">
        <v>7855</v>
      </c>
      <c r="D11" s="137">
        <v>10225</v>
      </c>
      <c r="E11" s="137">
        <v>8453</v>
      </c>
      <c r="F11" s="339" t="s">
        <v>54</v>
      </c>
      <c r="G11" s="137">
        <v>20159</v>
      </c>
      <c r="H11" s="137">
        <v>21762</v>
      </c>
      <c r="I11" s="137">
        <v>23007</v>
      </c>
    </row>
    <row r="12" spans="1:9" ht="12.75">
      <c r="A12" s="138" t="s">
        <v>98</v>
      </c>
      <c r="B12" s="339" t="s">
        <v>203</v>
      </c>
      <c r="C12" s="137">
        <v>826</v>
      </c>
      <c r="D12" s="137">
        <v>826</v>
      </c>
      <c r="E12" s="137">
        <v>7118</v>
      </c>
      <c r="F12" s="340" t="s">
        <v>204</v>
      </c>
      <c r="G12" s="139">
        <v>12480</v>
      </c>
      <c r="H12" s="139">
        <v>12560</v>
      </c>
      <c r="I12" s="139">
        <v>11567</v>
      </c>
    </row>
    <row r="13" spans="1:9" ht="12.75">
      <c r="A13" s="138" t="s">
        <v>100</v>
      </c>
      <c r="B13" s="140" t="s">
        <v>205</v>
      </c>
      <c r="C13" s="141"/>
      <c r="D13" s="141"/>
      <c r="E13" s="141"/>
      <c r="F13" s="339" t="s">
        <v>206</v>
      </c>
      <c r="G13" s="137">
        <v>1300</v>
      </c>
      <c r="H13" s="137">
        <v>2113</v>
      </c>
      <c r="I13" s="137">
        <v>1491</v>
      </c>
    </row>
    <row r="14" spans="1:9" ht="12.75">
      <c r="A14" s="138" t="s">
        <v>102</v>
      </c>
      <c r="B14" s="339" t="s">
        <v>207</v>
      </c>
      <c r="C14" s="137"/>
      <c r="D14" s="137"/>
      <c r="E14" s="137"/>
      <c r="F14" s="339" t="s">
        <v>208</v>
      </c>
      <c r="G14" s="142">
        <v>6821</v>
      </c>
      <c r="H14" s="142">
        <v>6821</v>
      </c>
      <c r="I14" s="142">
        <v>9567</v>
      </c>
    </row>
    <row r="15" spans="1:9" ht="12.75">
      <c r="A15" s="138" t="s">
        <v>107</v>
      </c>
      <c r="B15" s="340" t="s">
        <v>209</v>
      </c>
      <c r="C15" s="143">
        <v>329</v>
      </c>
      <c r="D15" s="143">
        <v>329</v>
      </c>
      <c r="E15" s="143">
        <v>0</v>
      </c>
      <c r="F15" s="339" t="s">
        <v>210</v>
      </c>
      <c r="G15" s="137">
        <v>0</v>
      </c>
      <c r="H15" s="137">
        <v>0</v>
      </c>
      <c r="I15" s="137">
        <v>0</v>
      </c>
    </row>
    <row r="16" spans="1:9" ht="12.75">
      <c r="A16" s="138" t="s">
        <v>109</v>
      </c>
      <c r="B16" s="341" t="s">
        <v>211</v>
      </c>
      <c r="C16" s="144">
        <v>4450</v>
      </c>
      <c r="D16" s="144">
        <v>4450</v>
      </c>
      <c r="E16" s="144">
        <v>6590</v>
      </c>
      <c r="F16" s="339" t="s">
        <v>212</v>
      </c>
      <c r="G16" s="137">
        <v>650</v>
      </c>
      <c r="H16" s="137">
        <v>823</v>
      </c>
      <c r="I16" s="137">
        <v>432</v>
      </c>
    </row>
    <row r="17" spans="1:9" ht="13.5" thickBot="1">
      <c r="A17" s="138" t="s">
        <v>111</v>
      </c>
      <c r="B17" s="342" t="s">
        <v>213</v>
      </c>
      <c r="C17" s="348"/>
      <c r="D17" s="145"/>
      <c r="E17" s="145"/>
      <c r="F17" s="364" t="s">
        <v>451</v>
      </c>
      <c r="G17" s="146"/>
      <c r="H17" s="146"/>
      <c r="I17" s="146">
        <v>4060</v>
      </c>
    </row>
    <row r="18" spans="1:9" ht="13.5" thickBot="1">
      <c r="A18" s="133" t="s">
        <v>113</v>
      </c>
      <c r="B18" s="343" t="s">
        <v>214</v>
      </c>
      <c r="C18" s="349">
        <f>SUM(C19:C27)</f>
        <v>33678</v>
      </c>
      <c r="D18" s="147">
        <f>SUM(D19:D27)</f>
        <v>43306</v>
      </c>
      <c r="E18" s="147">
        <f>SUM(E19:E27)</f>
        <v>13971</v>
      </c>
      <c r="F18" s="343" t="s">
        <v>215</v>
      </c>
      <c r="G18" s="360">
        <f>SUM(G19:G27)</f>
        <v>35050</v>
      </c>
      <c r="H18" s="148">
        <f>SUM(H19:H27)</f>
        <v>41181</v>
      </c>
      <c r="I18" s="148">
        <f>SUM(I19:I27)</f>
        <v>17451</v>
      </c>
    </row>
    <row r="19" spans="1:9" ht="12.75">
      <c r="A19" s="138" t="s">
        <v>114</v>
      </c>
      <c r="B19" s="339" t="s">
        <v>216</v>
      </c>
      <c r="C19" s="137"/>
      <c r="D19" s="137"/>
      <c r="E19" s="137"/>
      <c r="F19" s="339" t="s">
        <v>157</v>
      </c>
      <c r="G19" s="361">
        <v>4500</v>
      </c>
      <c r="H19" s="149">
        <v>4500</v>
      </c>
      <c r="I19" s="149">
        <v>4763</v>
      </c>
    </row>
    <row r="20" spans="1:9" ht="12.75">
      <c r="A20" s="138" t="s">
        <v>116</v>
      </c>
      <c r="B20" s="339" t="s">
        <v>217</v>
      </c>
      <c r="C20" s="139"/>
      <c r="D20" s="150"/>
      <c r="E20" s="150"/>
      <c r="F20" s="340" t="s">
        <v>218</v>
      </c>
      <c r="G20" s="139">
        <v>30250</v>
      </c>
      <c r="H20" s="150">
        <v>36381</v>
      </c>
      <c r="I20" s="150">
        <v>12688</v>
      </c>
    </row>
    <row r="21" spans="1:9" ht="12.75">
      <c r="A21" s="138" t="s">
        <v>156</v>
      </c>
      <c r="B21" s="339" t="s">
        <v>219</v>
      </c>
      <c r="C21" s="139"/>
      <c r="D21" s="150"/>
      <c r="E21" s="150"/>
      <c r="F21" s="340" t="s">
        <v>220</v>
      </c>
      <c r="G21" s="139">
        <v>300</v>
      </c>
      <c r="H21" s="150">
        <v>300</v>
      </c>
      <c r="I21" s="150">
        <v>0</v>
      </c>
    </row>
    <row r="22" spans="1:9" ht="12.75">
      <c r="A22" s="138" t="s">
        <v>118</v>
      </c>
      <c r="B22" s="339" t="s">
        <v>221</v>
      </c>
      <c r="C22" s="139"/>
      <c r="D22" s="150"/>
      <c r="E22" s="150"/>
      <c r="F22" s="340" t="s">
        <v>222</v>
      </c>
      <c r="G22" s="139"/>
      <c r="H22" s="150"/>
      <c r="I22" s="150"/>
    </row>
    <row r="23" spans="1:9" ht="12.75">
      <c r="A23" s="138" t="s">
        <v>120</v>
      </c>
      <c r="B23" s="339" t="s">
        <v>223</v>
      </c>
      <c r="C23" s="139">
        <v>8000</v>
      </c>
      <c r="D23" s="150">
        <v>8000</v>
      </c>
      <c r="E23" s="150">
        <v>7500</v>
      </c>
      <c r="F23" s="340" t="s">
        <v>224</v>
      </c>
      <c r="G23" s="139"/>
      <c r="H23" s="150"/>
      <c r="I23" s="150"/>
    </row>
    <row r="24" spans="1:9" ht="12.75">
      <c r="A24" s="138" t="s">
        <v>122</v>
      </c>
      <c r="B24" s="339" t="s">
        <v>225</v>
      </c>
      <c r="C24" s="139">
        <v>0</v>
      </c>
      <c r="D24" s="150">
        <v>0</v>
      </c>
      <c r="E24" s="150">
        <v>0</v>
      </c>
      <c r="F24" s="340" t="s">
        <v>226</v>
      </c>
      <c r="G24" s="350">
        <v>0</v>
      </c>
      <c r="H24" s="151">
        <v>0</v>
      </c>
      <c r="I24" s="151">
        <v>0</v>
      </c>
    </row>
    <row r="25" spans="1:9" ht="12.75">
      <c r="A25" s="138" t="s">
        <v>124</v>
      </c>
      <c r="B25" s="339" t="s">
        <v>227</v>
      </c>
      <c r="C25" s="350"/>
      <c r="D25" s="151"/>
      <c r="E25" s="151"/>
      <c r="F25" s="365" t="s">
        <v>450</v>
      </c>
      <c r="G25" s="139">
        <v>0</v>
      </c>
      <c r="H25" s="150">
        <v>0</v>
      </c>
      <c r="I25" s="150">
        <v>0</v>
      </c>
    </row>
    <row r="26" spans="1:9" ht="12.75">
      <c r="A26" s="138" t="s">
        <v>125</v>
      </c>
      <c r="B26" s="340" t="s">
        <v>228</v>
      </c>
      <c r="C26" s="143">
        <v>178</v>
      </c>
      <c r="D26" s="152">
        <v>178</v>
      </c>
      <c r="E26" s="152">
        <v>180</v>
      </c>
      <c r="F26" s="366" t="s">
        <v>229</v>
      </c>
      <c r="G26" s="139">
        <v>0</v>
      </c>
      <c r="H26" s="150">
        <v>0</v>
      </c>
      <c r="I26" s="150">
        <v>0</v>
      </c>
    </row>
    <row r="27" spans="1:9" ht="13.5" thickBot="1">
      <c r="A27" s="138" t="s">
        <v>126</v>
      </c>
      <c r="B27" s="342" t="s">
        <v>230</v>
      </c>
      <c r="C27" s="153">
        <v>25500</v>
      </c>
      <c r="D27" s="153">
        <v>35128</v>
      </c>
      <c r="E27" s="153">
        <v>6291</v>
      </c>
      <c r="F27" s="366" t="s">
        <v>231</v>
      </c>
      <c r="G27" s="351"/>
      <c r="H27" s="154"/>
      <c r="I27" s="154"/>
    </row>
    <row r="28" spans="1:9" ht="13.5" thickBot="1">
      <c r="A28" s="155" t="s">
        <v>127</v>
      </c>
      <c r="B28" s="357" t="s">
        <v>232</v>
      </c>
      <c r="C28" s="352">
        <f>C18+C8</f>
        <v>89216</v>
      </c>
      <c r="D28" s="156">
        <f>D18+D8</f>
        <v>100600</v>
      </c>
      <c r="E28" s="156">
        <f>E18+E8</f>
        <v>83361</v>
      </c>
      <c r="F28" s="367" t="s">
        <v>233</v>
      </c>
      <c r="G28" s="352">
        <f>G8+G18</f>
        <v>89216</v>
      </c>
      <c r="H28" s="157">
        <f>H8+H18</f>
        <v>100600</v>
      </c>
      <c r="I28" s="157">
        <f>I8+I18</f>
        <v>83361</v>
      </c>
    </row>
    <row r="29" spans="1:9" ht="12.75">
      <c r="A29" s="158" t="s">
        <v>128</v>
      </c>
      <c r="B29" s="344" t="s">
        <v>234</v>
      </c>
      <c r="C29" s="353">
        <v>0</v>
      </c>
      <c r="D29" s="159">
        <v>0</v>
      </c>
      <c r="E29" s="159">
        <v>0</v>
      </c>
      <c r="F29" s="368" t="s">
        <v>235</v>
      </c>
      <c r="G29" s="362"/>
      <c r="H29" s="160"/>
      <c r="I29" s="160"/>
    </row>
    <row r="30" spans="1:9" ht="13.5" thickBot="1">
      <c r="A30" s="161" t="s">
        <v>129</v>
      </c>
      <c r="B30" s="345" t="s">
        <v>236</v>
      </c>
      <c r="C30" s="354"/>
      <c r="D30" s="162"/>
      <c r="E30" s="162"/>
      <c r="F30" s="369" t="s">
        <v>237</v>
      </c>
      <c r="G30" s="363"/>
      <c r="H30" s="163"/>
      <c r="I30" s="163"/>
    </row>
    <row r="31" spans="1:9" ht="13.5" thickBot="1">
      <c r="A31" s="164" t="s">
        <v>132</v>
      </c>
      <c r="B31" s="343" t="s">
        <v>238</v>
      </c>
      <c r="C31" s="355">
        <f>SUM(C29:C30)</f>
        <v>0</v>
      </c>
      <c r="D31" s="165">
        <f>SUM(D29:D30)</f>
        <v>0</v>
      </c>
      <c r="E31" s="165">
        <f>SUM(E29:E30)</f>
        <v>0</v>
      </c>
      <c r="F31" s="343" t="s">
        <v>239</v>
      </c>
      <c r="G31" s="349">
        <f>SUM(G29:G30)</f>
        <v>0</v>
      </c>
      <c r="H31" s="166">
        <f>SUM(H29:H30)</f>
        <v>0</v>
      </c>
      <c r="I31" s="166">
        <f>SUM(I29:I30)</f>
        <v>0</v>
      </c>
    </row>
    <row r="32" spans="1:9" ht="13.5" thickBot="1">
      <c r="A32" s="167" t="s">
        <v>134</v>
      </c>
      <c r="B32" s="358" t="s">
        <v>240</v>
      </c>
      <c r="C32" s="356">
        <f>C31+C28</f>
        <v>89216</v>
      </c>
      <c r="D32" s="168">
        <f>D31+D28</f>
        <v>100600</v>
      </c>
      <c r="E32" s="168">
        <f>E31+E28</f>
        <v>83361</v>
      </c>
      <c r="F32" s="370" t="s">
        <v>241</v>
      </c>
      <c r="G32" s="356">
        <f>G8+G18+G31</f>
        <v>89216</v>
      </c>
      <c r="H32" s="169">
        <f>H8+H18+H31</f>
        <v>100600</v>
      </c>
      <c r="I32" s="169">
        <f>I8+I18+I31</f>
        <v>83361</v>
      </c>
    </row>
    <row r="33" ht="13.5" thickTop="1"/>
    <row r="44" spans="1:9" ht="12.75">
      <c r="A44" s="170"/>
      <c r="B44" s="170"/>
      <c r="C44" s="171"/>
      <c r="D44" s="171"/>
      <c r="E44" s="171"/>
      <c r="F44" s="170"/>
      <c r="G44" s="171"/>
      <c r="H44" s="171"/>
      <c r="I44" s="171"/>
    </row>
    <row r="45" spans="3:9" ht="12.75">
      <c r="C45" s="170"/>
      <c r="D45" s="170"/>
      <c r="E45" s="170"/>
      <c r="G45" s="170"/>
      <c r="H45" s="170"/>
      <c r="I45" s="170"/>
    </row>
    <row r="46" spans="1:9" ht="12.75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2.75">
      <c r="A47" s="172"/>
      <c r="B47" s="172"/>
      <c r="C47" s="173"/>
      <c r="D47" s="173"/>
      <c r="E47" s="173"/>
      <c r="F47" s="172"/>
      <c r="G47" s="173"/>
      <c r="H47" s="173"/>
      <c r="I47" s="173"/>
    </row>
    <row r="48" spans="1:9" ht="12.75">
      <c r="A48" s="174"/>
      <c r="B48" s="174"/>
      <c r="C48" s="173"/>
      <c r="D48" s="173"/>
      <c r="E48" s="173"/>
      <c r="F48" s="174"/>
      <c r="G48" s="173"/>
      <c r="H48" s="173"/>
      <c r="I48" s="173"/>
    </row>
    <row r="49" spans="1:9" ht="12.75">
      <c r="A49" s="174"/>
      <c r="B49" s="174"/>
      <c r="C49" s="173"/>
      <c r="D49" s="173"/>
      <c r="E49" s="173"/>
      <c r="F49" s="174"/>
      <c r="G49" s="173"/>
      <c r="H49" s="173"/>
      <c r="I49" s="173"/>
    </row>
    <row r="50" spans="1:9" ht="12.75">
      <c r="A50" s="174"/>
      <c r="B50" s="174"/>
      <c r="C50" s="173"/>
      <c r="D50" s="173"/>
      <c r="E50" s="173"/>
      <c r="F50" s="174"/>
      <c r="G50" s="173"/>
      <c r="H50" s="173"/>
      <c r="I50" s="173"/>
    </row>
    <row r="51" spans="3:9" ht="12.75">
      <c r="C51" s="173"/>
      <c r="D51" s="173"/>
      <c r="E51" s="173"/>
      <c r="F51" s="174"/>
      <c r="G51" s="173"/>
      <c r="H51" s="173"/>
      <c r="I51" s="173"/>
    </row>
    <row r="52" spans="1:9" ht="12.75">
      <c r="A52" s="174"/>
      <c r="B52" s="174"/>
      <c r="C52" s="173"/>
      <c r="D52" s="173"/>
      <c r="E52" s="173"/>
      <c r="F52" s="174"/>
      <c r="G52" s="173"/>
      <c r="H52" s="173"/>
      <c r="I52" s="173"/>
    </row>
    <row r="53" spans="1:9" ht="12.75">
      <c r="A53" s="174"/>
      <c r="B53" s="174"/>
      <c r="C53" s="173"/>
      <c r="D53" s="173"/>
      <c r="E53" s="173"/>
      <c r="F53" s="174"/>
      <c r="G53" s="173"/>
      <c r="H53" s="173"/>
      <c r="I53" s="173"/>
    </row>
    <row r="54" spans="1:9" ht="12.75">
      <c r="A54" s="174"/>
      <c r="B54" s="174"/>
      <c r="C54" s="173"/>
      <c r="D54" s="173"/>
      <c r="E54" s="173"/>
      <c r="F54" s="174"/>
      <c r="G54" s="173"/>
      <c r="H54" s="173"/>
      <c r="I54" s="173"/>
    </row>
    <row r="55" spans="3:9" ht="12.75">
      <c r="C55" s="173"/>
      <c r="D55" s="173"/>
      <c r="E55" s="173"/>
      <c r="F55" s="175"/>
      <c r="G55" s="173"/>
      <c r="H55" s="173"/>
      <c r="I55" s="173"/>
    </row>
    <row r="56" spans="3:9" ht="12.75">
      <c r="C56" s="173"/>
      <c r="D56" s="173"/>
      <c r="E56" s="173"/>
      <c r="F56" s="175"/>
      <c r="G56" s="173"/>
      <c r="H56" s="173"/>
      <c r="I56" s="173"/>
    </row>
    <row r="57" spans="3:9" ht="12.75">
      <c r="C57" s="173"/>
      <c r="D57" s="173"/>
      <c r="E57" s="173"/>
      <c r="F57" s="175"/>
      <c r="G57" s="173"/>
      <c r="H57" s="173"/>
      <c r="I57" s="173"/>
    </row>
    <row r="58" spans="1:9" ht="12.75">
      <c r="A58" s="172"/>
      <c r="B58" s="172"/>
      <c r="C58" s="173"/>
      <c r="D58" s="173"/>
      <c r="E58" s="173"/>
      <c r="F58" s="172"/>
      <c r="G58" s="173"/>
      <c r="H58" s="173"/>
      <c r="I58" s="173"/>
    </row>
    <row r="59" spans="1:9" ht="12.75">
      <c r="A59" s="172"/>
      <c r="B59" s="172"/>
      <c r="C59" s="173"/>
      <c r="D59" s="173"/>
      <c r="E59" s="173"/>
      <c r="F59" s="172"/>
      <c r="G59" s="173"/>
      <c r="H59" s="173"/>
      <c r="I59" s="173"/>
    </row>
    <row r="60" spans="1:9" ht="12.75">
      <c r="A60" s="174"/>
      <c r="B60" s="174"/>
      <c r="C60" s="173"/>
      <c r="D60" s="173"/>
      <c r="E60" s="173"/>
      <c r="F60" s="174"/>
      <c r="G60" s="173"/>
      <c r="H60" s="173"/>
      <c r="I60" s="173"/>
    </row>
    <row r="61" spans="1:9" ht="12.75">
      <c r="A61" s="174"/>
      <c r="B61" s="174"/>
      <c r="C61" s="173"/>
      <c r="D61" s="173"/>
      <c r="E61" s="173"/>
      <c r="F61" s="174"/>
      <c r="G61" s="173"/>
      <c r="H61" s="173"/>
      <c r="I61" s="173"/>
    </row>
    <row r="62" spans="1:9" ht="12.75">
      <c r="A62" s="174"/>
      <c r="B62" s="174"/>
      <c r="C62" s="173"/>
      <c r="D62" s="173"/>
      <c r="E62" s="173"/>
      <c r="F62" s="174"/>
      <c r="G62" s="173"/>
      <c r="H62" s="173"/>
      <c r="I62" s="173"/>
    </row>
    <row r="63" spans="1:9" ht="12.75">
      <c r="A63" s="174"/>
      <c r="B63" s="174"/>
      <c r="C63" s="173"/>
      <c r="D63" s="173"/>
      <c r="E63" s="173"/>
      <c r="F63" s="174"/>
      <c r="G63" s="173"/>
      <c r="H63" s="173"/>
      <c r="I63" s="173"/>
    </row>
    <row r="64" spans="1:9" ht="12.75">
      <c r="A64" s="174"/>
      <c r="B64" s="174"/>
      <c r="C64" s="173"/>
      <c r="D64" s="173"/>
      <c r="E64" s="173"/>
      <c r="F64" s="174"/>
      <c r="G64" s="173"/>
      <c r="H64" s="173"/>
      <c r="I64" s="173"/>
    </row>
    <row r="65" spans="1:9" ht="12.75">
      <c r="A65" s="174"/>
      <c r="B65" s="174"/>
      <c r="C65" s="173"/>
      <c r="D65" s="173"/>
      <c r="E65" s="173"/>
      <c r="F65" s="174"/>
      <c r="G65" s="173"/>
      <c r="H65" s="173"/>
      <c r="I65" s="173"/>
    </row>
    <row r="66" spans="1:9" ht="12.75">
      <c r="A66" s="174"/>
      <c r="B66" s="174"/>
      <c r="C66" s="173"/>
      <c r="D66" s="173"/>
      <c r="E66" s="173"/>
      <c r="F66" s="174"/>
      <c r="G66" s="173"/>
      <c r="H66" s="173"/>
      <c r="I66" s="173"/>
    </row>
    <row r="67" spans="1:9" ht="12.75">
      <c r="A67" s="174"/>
      <c r="B67" s="174"/>
      <c r="C67" s="173"/>
      <c r="D67" s="173"/>
      <c r="E67" s="173"/>
      <c r="G67" s="173"/>
      <c r="H67" s="173"/>
      <c r="I67" s="173"/>
    </row>
    <row r="68" spans="1:9" ht="12.75">
      <c r="A68" s="172"/>
      <c r="B68" s="172"/>
      <c r="C68" s="173"/>
      <c r="D68" s="173"/>
      <c r="E68" s="173"/>
      <c r="G68" s="173"/>
      <c r="H68" s="173"/>
      <c r="I68" s="173"/>
    </row>
    <row r="69" spans="1:9" ht="12.75">
      <c r="A69" s="172"/>
      <c r="B69" s="172"/>
      <c r="C69" s="173"/>
      <c r="D69" s="173"/>
      <c r="E69" s="173"/>
      <c r="F69" s="172"/>
      <c r="G69" s="173"/>
      <c r="H69" s="173"/>
      <c r="I69" s="173"/>
    </row>
    <row r="70" spans="1:9" ht="12.75">
      <c r="A70" s="172"/>
      <c r="B70" s="172"/>
      <c r="C70" s="173"/>
      <c r="D70" s="173"/>
      <c r="E70" s="173"/>
      <c r="F70" s="172"/>
      <c r="G70" s="173"/>
      <c r="H70" s="173"/>
      <c r="I70" s="173"/>
    </row>
    <row r="71" spans="1:9" ht="12.75">
      <c r="A71" s="172"/>
      <c r="B71" s="172"/>
      <c r="C71" s="173"/>
      <c r="D71" s="173"/>
      <c r="E71" s="173"/>
      <c r="F71" s="172"/>
      <c r="G71" s="173"/>
      <c r="H71" s="173"/>
      <c r="I71" s="173"/>
    </row>
    <row r="72" spans="1:9" ht="12.75">
      <c r="A72" s="174"/>
      <c r="B72" s="174"/>
      <c r="C72" s="173"/>
      <c r="D72" s="173"/>
      <c r="E72" s="173"/>
      <c r="F72" s="172"/>
      <c r="G72" s="173"/>
      <c r="H72" s="173"/>
      <c r="I72" s="173"/>
    </row>
    <row r="73" spans="1:9" ht="12.75">
      <c r="A73" s="176"/>
      <c r="B73" s="176"/>
      <c r="C73" s="177"/>
      <c r="D73" s="177"/>
      <c r="E73" s="177"/>
      <c r="F73" s="176"/>
      <c r="G73" s="177"/>
      <c r="H73" s="177"/>
      <c r="I73" s="177"/>
    </row>
    <row r="74" spans="1:9" ht="12.75">
      <c r="A74" s="174"/>
      <c r="B74" s="174"/>
      <c r="C74" s="173"/>
      <c r="D74" s="173"/>
      <c r="E74" s="173"/>
      <c r="F74" s="172"/>
      <c r="G74" s="173"/>
      <c r="H74" s="173"/>
      <c r="I74" s="173"/>
    </row>
    <row r="75" spans="1:9" ht="12.75">
      <c r="A75" s="174"/>
      <c r="B75" s="174"/>
      <c r="C75" s="173"/>
      <c r="D75" s="173"/>
      <c r="E75" s="173"/>
      <c r="F75" s="172"/>
      <c r="G75" s="173"/>
      <c r="H75" s="173"/>
      <c r="I75" s="173"/>
    </row>
    <row r="76" spans="3:9" ht="12.75">
      <c r="C76" s="173"/>
      <c r="D76" s="173"/>
      <c r="E76" s="173"/>
      <c r="F76" s="172"/>
      <c r="G76" s="173"/>
      <c r="H76" s="173"/>
      <c r="I76" s="173"/>
    </row>
    <row r="77" spans="3:9" ht="12.75">
      <c r="C77" s="173"/>
      <c r="D77" s="173"/>
      <c r="E77" s="173"/>
      <c r="F77" s="172"/>
      <c r="G77" s="173"/>
      <c r="H77" s="173"/>
      <c r="I77" s="173"/>
    </row>
    <row r="78" spans="3:9" ht="12.75">
      <c r="C78" s="173"/>
      <c r="D78" s="173"/>
      <c r="E78" s="173"/>
      <c r="F78" s="172"/>
      <c r="G78" s="173"/>
      <c r="H78" s="173"/>
      <c r="I78" s="173"/>
    </row>
    <row r="79" spans="3:9" ht="12.75">
      <c r="C79" s="173"/>
      <c r="D79" s="173"/>
      <c r="E79" s="173"/>
      <c r="G79" s="178"/>
      <c r="H79" s="178"/>
      <c r="I79" s="178"/>
    </row>
    <row r="80" spans="1:9" ht="12.75">
      <c r="A80" s="172"/>
      <c r="B80" s="172"/>
      <c r="C80" s="179"/>
      <c r="D80" s="179"/>
      <c r="E80" s="179"/>
      <c r="F80" s="172"/>
      <c r="G80" s="179"/>
      <c r="H80" s="179"/>
      <c r="I80" s="179"/>
    </row>
  </sheetData>
  <sheetProtection/>
  <mergeCells count="2">
    <mergeCell ref="B5:B7"/>
    <mergeCell ref="F5:F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57"/>
  <sheetViews>
    <sheetView zoomScalePageLayoutView="0" workbookViewId="0" topLeftCell="A31">
      <selection activeCell="H11" sqref="H11"/>
    </sheetView>
  </sheetViews>
  <sheetFormatPr defaultColWidth="9.00390625" defaultRowHeight="12.75"/>
  <cols>
    <col min="1" max="1" width="4.75390625" style="11" customWidth="1"/>
    <col min="2" max="2" width="46.625" style="11" customWidth="1"/>
    <col min="3" max="3" width="11.75390625" style="11" customWidth="1"/>
    <col min="4" max="4" width="11.125" style="11" customWidth="1"/>
    <col min="5" max="5" width="12.125" style="11" customWidth="1"/>
    <col min="6" max="6" width="8.375" style="11" customWidth="1"/>
    <col min="7" max="16384" width="9.125" style="11" customWidth="1"/>
  </cols>
  <sheetData>
    <row r="1" spans="1:5" ht="18" customHeight="1">
      <c r="A1" s="180"/>
      <c r="B1" s="180" t="s">
        <v>29</v>
      </c>
      <c r="C1" s="181" t="s">
        <v>435</v>
      </c>
      <c r="D1" s="181"/>
      <c r="E1" s="189" t="s">
        <v>427</v>
      </c>
    </row>
    <row r="2" spans="1:5" ht="15" customHeight="1" thickBot="1">
      <c r="A2" s="911" t="s">
        <v>355</v>
      </c>
      <c r="B2" s="911"/>
      <c r="C2" s="182"/>
      <c r="D2" s="183" t="s">
        <v>243</v>
      </c>
      <c r="E2" s="182"/>
    </row>
    <row r="3" spans="1:5" ht="15" customHeight="1" thickBot="1">
      <c r="A3" s="912"/>
      <c r="B3" s="324" t="s">
        <v>436</v>
      </c>
      <c r="C3" s="324" t="s">
        <v>437</v>
      </c>
      <c r="D3" s="325" t="s">
        <v>438</v>
      </c>
      <c r="E3" s="326" t="s">
        <v>439</v>
      </c>
    </row>
    <row r="4" spans="1:5" ht="15.75" customHeight="1" thickBot="1">
      <c r="A4" s="913"/>
      <c r="B4" s="327" t="s">
        <v>165</v>
      </c>
      <c r="C4" s="201" t="s">
        <v>244</v>
      </c>
      <c r="D4" s="201" t="s">
        <v>299</v>
      </c>
      <c r="E4" s="202" t="s">
        <v>356</v>
      </c>
    </row>
    <row r="5" spans="1:5" ht="13.5" customHeight="1">
      <c r="A5" s="320" t="s">
        <v>93</v>
      </c>
      <c r="B5" s="328" t="s">
        <v>245</v>
      </c>
      <c r="C5" s="185"/>
      <c r="D5" s="184"/>
      <c r="E5" s="321"/>
    </row>
    <row r="6" spans="1:5" ht="12.75">
      <c r="A6" s="322" t="s">
        <v>94</v>
      </c>
      <c r="B6" s="329" t="s">
        <v>18</v>
      </c>
      <c r="C6" s="188">
        <v>1625</v>
      </c>
      <c r="D6" s="187">
        <v>1037</v>
      </c>
      <c r="E6" s="321">
        <v>1100</v>
      </c>
    </row>
    <row r="7" spans="1:5" ht="12.75">
      <c r="A7" s="322" t="s">
        <v>95</v>
      </c>
      <c r="B7" s="329" t="s">
        <v>246</v>
      </c>
      <c r="C7" s="188">
        <v>45604</v>
      </c>
      <c r="D7" s="187">
        <v>42165</v>
      </c>
      <c r="E7" s="321">
        <v>40500</v>
      </c>
    </row>
    <row r="8" spans="1:5" ht="12.75">
      <c r="A8" s="322" t="s">
        <v>96</v>
      </c>
      <c r="B8" s="329" t="s">
        <v>247</v>
      </c>
      <c r="C8" s="188">
        <v>8453</v>
      </c>
      <c r="D8" s="187">
        <v>8398</v>
      </c>
      <c r="E8" s="321">
        <v>8000</v>
      </c>
    </row>
    <row r="9" spans="1:5" ht="12.75">
      <c r="A9" s="322" t="s">
        <v>98</v>
      </c>
      <c r="B9" s="329" t="s">
        <v>248</v>
      </c>
      <c r="C9" s="188"/>
      <c r="D9" s="187"/>
      <c r="E9" s="321"/>
    </row>
    <row r="10" spans="1:5" ht="12.75">
      <c r="A10" s="322" t="s">
        <v>100</v>
      </c>
      <c r="B10" s="329" t="s">
        <v>130</v>
      </c>
      <c r="C10" s="188">
        <v>7118</v>
      </c>
      <c r="D10" s="187">
        <v>1015</v>
      </c>
      <c r="E10" s="321">
        <v>1100</v>
      </c>
    </row>
    <row r="11" spans="1:5" ht="12.75">
      <c r="A11" s="322" t="s">
        <v>102</v>
      </c>
      <c r="B11" s="329" t="s">
        <v>249</v>
      </c>
      <c r="C11" s="188"/>
      <c r="D11" s="187"/>
      <c r="E11" s="321"/>
    </row>
    <row r="12" spans="1:5" ht="12.75">
      <c r="A12" s="322" t="s">
        <v>107</v>
      </c>
      <c r="B12" s="329" t="s">
        <v>250</v>
      </c>
      <c r="C12" s="188"/>
      <c r="D12" s="187"/>
      <c r="E12" s="321"/>
    </row>
    <row r="13" spans="1:5" ht="12.75">
      <c r="A13" s="322" t="s">
        <v>109</v>
      </c>
      <c r="B13" s="329" t="s">
        <v>251</v>
      </c>
      <c r="C13" s="188"/>
      <c r="D13" s="187"/>
      <c r="E13" s="321"/>
    </row>
    <row r="14" spans="1:5" ht="12.75">
      <c r="A14" s="322" t="s">
        <v>111</v>
      </c>
      <c r="B14" s="329" t="s">
        <v>252</v>
      </c>
      <c r="C14" s="188"/>
      <c r="D14" s="187"/>
      <c r="E14" s="321"/>
    </row>
    <row r="15" spans="1:5" ht="13.5" thickBot="1">
      <c r="A15" s="322" t="s">
        <v>113</v>
      </c>
      <c r="B15" s="329" t="s">
        <v>253</v>
      </c>
      <c r="C15" s="188">
        <v>6590</v>
      </c>
      <c r="D15" s="187">
        <v>357</v>
      </c>
      <c r="E15" s="321"/>
    </row>
    <row r="16" spans="1:5" ht="13.5" thickBot="1">
      <c r="A16" s="323" t="s">
        <v>114</v>
      </c>
      <c r="B16" s="203" t="s">
        <v>254</v>
      </c>
      <c r="C16" s="204">
        <f>SUM(C5:C15)</f>
        <v>69390</v>
      </c>
      <c r="D16" s="204">
        <f>SUM(D5:D15)</f>
        <v>52972</v>
      </c>
      <c r="E16" s="205">
        <f>SUM(E5:E15)</f>
        <v>50700</v>
      </c>
    </row>
    <row r="17" spans="1:5" ht="12.75">
      <c r="A17" s="322" t="s">
        <v>116</v>
      </c>
      <c r="B17" s="186" t="s">
        <v>52</v>
      </c>
      <c r="C17" s="187">
        <v>12405</v>
      </c>
      <c r="D17" s="187">
        <v>10426</v>
      </c>
      <c r="E17" s="321">
        <v>10400</v>
      </c>
    </row>
    <row r="18" spans="1:5" ht="12.75">
      <c r="A18" s="322" t="s">
        <v>156</v>
      </c>
      <c r="B18" s="329" t="s">
        <v>53</v>
      </c>
      <c r="C18" s="188">
        <v>3381</v>
      </c>
      <c r="D18" s="187">
        <v>2964</v>
      </c>
      <c r="E18" s="321">
        <v>3300</v>
      </c>
    </row>
    <row r="19" spans="1:5" ht="12.75">
      <c r="A19" s="322" t="s">
        <v>118</v>
      </c>
      <c r="B19" s="329" t="s">
        <v>58</v>
      </c>
      <c r="C19" s="188">
        <v>23007</v>
      </c>
      <c r="D19" s="187">
        <v>20973</v>
      </c>
      <c r="E19" s="321">
        <v>19000</v>
      </c>
    </row>
    <row r="20" spans="1:5" ht="12.75">
      <c r="A20" s="322" t="s">
        <v>120</v>
      </c>
      <c r="B20" s="329" t="s">
        <v>255</v>
      </c>
      <c r="C20" s="188">
        <v>11058</v>
      </c>
      <c r="D20" s="187">
        <v>8332</v>
      </c>
      <c r="E20" s="321">
        <v>8000</v>
      </c>
    </row>
    <row r="21" spans="1:5" ht="12.75">
      <c r="A21" s="322" t="s">
        <v>122</v>
      </c>
      <c r="B21" s="329" t="s">
        <v>70</v>
      </c>
      <c r="C21" s="188">
        <v>11567</v>
      </c>
      <c r="D21" s="187">
        <v>10277</v>
      </c>
      <c r="E21" s="321">
        <v>10000</v>
      </c>
    </row>
    <row r="22" spans="1:5" ht="12.75">
      <c r="A22" s="322" t="s">
        <v>124</v>
      </c>
      <c r="B22" s="329" t="s">
        <v>256</v>
      </c>
      <c r="C22" s="188"/>
      <c r="D22" s="187"/>
      <c r="E22" s="321"/>
    </row>
    <row r="23" spans="1:5" ht="12.75">
      <c r="A23" s="322" t="s">
        <v>125</v>
      </c>
      <c r="B23" s="329" t="s">
        <v>257</v>
      </c>
      <c r="C23" s="188"/>
      <c r="D23" s="187"/>
      <c r="E23" s="321"/>
    </row>
    <row r="24" spans="1:5" ht="12.75">
      <c r="A24" s="322" t="s">
        <v>126</v>
      </c>
      <c r="B24" s="329" t="s">
        <v>258</v>
      </c>
      <c r="C24" s="188">
        <v>0</v>
      </c>
      <c r="D24" s="187">
        <v>0</v>
      </c>
      <c r="E24" s="321"/>
    </row>
    <row r="25" spans="1:5" ht="12.75">
      <c r="A25" s="322" t="s">
        <v>127</v>
      </c>
      <c r="B25" s="329" t="s">
        <v>259</v>
      </c>
      <c r="C25" s="188"/>
      <c r="D25" s="187"/>
      <c r="E25" s="321"/>
    </row>
    <row r="26" spans="1:5" ht="12.75">
      <c r="A26" s="322" t="s">
        <v>128</v>
      </c>
      <c r="B26" s="329" t="s">
        <v>260</v>
      </c>
      <c r="C26" s="188"/>
      <c r="D26" s="187"/>
      <c r="E26" s="321"/>
    </row>
    <row r="27" spans="1:5" ht="12.75">
      <c r="A27" s="322" t="s">
        <v>129</v>
      </c>
      <c r="B27" s="329" t="s">
        <v>261</v>
      </c>
      <c r="C27" s="188"/>
      <c r="D27" s="187"/>
      <c r="E27" s="321"/>
    </row>
    <row r="28" spans="1:5" ht="13.5" thickBot="1">
      <c r="A28" s="322" t="s">
        <v>132</v>
      </c>
      <c r="B28" s="329" t="s">
        <v>173</v>
      </c>
      <c r="C28" s="188">
        <v>4492</v>
      </c>
      <c r="D28" s="187"/>
      <c r="E28" s="321"/>
    </row>
    <row r="29" spans="1:5" ht="13.5" thickBot="1">
      <c r="A29" s="323" t="s">
        <v>134</v>
      </c>
      <c r="B29" s="203" t="s">
        <v>262</v>
      </c>
      <c r="C29" s="204">
        <f>SUM(C17:C28)</f>
        <v>65910</v>
      </c>
      <c r="D29" s="204">
        <f>SUM(D17:D28)</f>
        <v>52972</v>
      </c>
      <c r="E29" s="205">
        <f>SUM(E17:E28)</f>
        <v>50700</v>
      </c>
    </row>
    <row r="30" spans="1:5" ht="12.75">
      <c r="A30" s="320" t="s">
        <v>135</v>
      </c>
      <c r="B30" s="328" t="s">
        <v>263</v>
      </c>
      <c r="C30" s="188"/>
      <c r="D30" s="187"/>
      <c r="E30" s="321"/>
    </row>
    <row r="31" spans="1:5" ht="12.75">
      <c r="A31" s="322" t="s">
        <v>136</v>
      </c>
      <c r="B31" s="329" t="s">
        <v>264</v>
      </c>
      <c r="C31" s="188"/>
      <c r="D31" s="187"/>
      <c r="E31" s="321"/>
    </row>
    <row r="32" spans="1:5" ht="12.75">
      <c r="A32" s="322" t="s">
        <v>137</v>
      </c>
      <c r="B32" s="329" t="s">
        <v>265</v>
      </c>
      <c r="C32" s="188"/>
      <c r="D32" s="187"/>
      <c r="E32" s="321"/>
    </row>
    <row r="33" spans="1:5" ht="12.75">
      <c r="A33" s="322" t="s">
        <v>136</v>
      </c>
      <c r="B33" s="329" t="s">
        <v>266</v>
      </c>
      <c r="C33" s="188"/>
      <c r="D33" s="187"/>
      <c r="E33" s="321"/>
    </row>
    <row r="34" spans="1:5" ht="12.75">
      <c r="A34" s="322" t="s">
        <v>137</v>
      </c>
      <c r="B34" s="329" t="s">
        <v>267</v>
      </c>
      <c r="C34" s="188">
        <v>0</v>
      </c>
      <c r="D34" s="187">
        <v>0</v>
      </c>
      <c r="E34" s="321"/>
    </row>
    <row r="35" spans="1:5" ht="12.75">
      <c r="A35" s="322" t="s">
        <v>138</v>
      </c>
      <c r="B35" s="329" t="s">
        <v>133</v>
      </c>
      <c r="C35" s="188">
        <v>7500</v>
      </c>
      <c r="D35" s="187"/>
      <c r="E35" s="321"/>
    </row>
    <row r="36" spans="1:5" ht="12.75">
      <c r="A36" s="322" t="s">
        <v>139</v>
      </c>
      <c r="B36" s="329" t="s">
        <v>268</v>
      </c>
      <c r="C36" s="188"/>
      <c r="D36" s="187"/>
      <c r="E36" s="321"/>
    </row>
    <row r="37" spans="1:5" ht="12.75">
      <c r="A37" s="322" t="s">
        <v>141</v>
      </c>
      <c r="B37" s="329" t="s">
        <v>269</v>
      </c>
      <c r="C37" s="188"/>
      <c r="D37" s="187"/>
      <c r="E37" s="321"/>
    </row>
    <row r="38" spans="1:5" ht="12.75">
      <c r="A38" s="322" t="s">
        <v>142</v>
      </c>
      <c r="B38" s="329" t="s">
        <v>270</v>
      </c>
      <c r="C38" s="188"/>
      <c r="D38" s="187"/>
      <c r="E38" s="321"/>
    </row>
    <row r="39" spans="1:5" ht="12.75">
      <c r="A39" s="322" t="s">
        <v>143</v>
      </c>
      <c r="B39" s="329" t="s">
        <v>271</v>
      </c>
      <c r="C39" s="188">
        <v>180</v>
      </c>
      <c r="D39" s="187"/>
      <c r="E39" s="321"/>
    </row>
    <row r="40" spans="1:5" ht="12.75">
      <c r="A40" s="322" t="s">
        <v>144</v>
      </c>
      <c r="B40" s="329" t="s">
        <v>272</v>
      </c>
      <c r="C40" s="188"/>
      <c r="D40" s="187"/>
      <c r="E40" s="321"/>
    </row>
    <row r="41" spans="1:5" ht="12.75">
      <c r="A41" s="322" t="s">
        <v>145</v>
      </c>
      <c r="B41" s="329" t="s">
        <v>273</v>
      </c>
      <c r="C41" s="188"/>
      <c r="D41" s="187"/>
      <c r="E41" s="321"/>
    </row>
    <row r="42" spans="1:5" ht="13.5" thickBot="1">
      <c r="A42" s="322" t="s">
        <v>146</v>
      </c>
      <c r="B42" s="329" t="s">
        <v>274</v>
      </c>
      <c r="C42" s="188">
        <v>6291</v>
      </c>
      <c r="D42" s="187">
        <v>0</v>
      </c>
      <c r="E42" s="321"/>
    </row>
    <row r="43" spans="1:5" ht="13.5" thickBot="1">
      <c r="A43" s="323">
        <v>37</v>
      </c>
      <c r="B43" s="203" t="s">
        <v>275</v>
      </c>
      <c r="C43" s="204">
        <f>SUM(C31:C42)</f>
        <v>13971</v>
      </c>
      <c r="D43" s="204">
        <f>SUM(D31:D42)</f>
        <v>0</v>
      </c>
      <c r="E43" s="205">
        <f>SUM(E31:E42)</f>
        <v>0</v>
      </c>
    </row>
    <row r="44" spans="1:5" ht="12.75">
      <c r="A44" s="322" t="s">
        <v>149</v>
      </c>
      <c r="B44" s="329" t="s">
        <v>155</v>
      </c>
      <c r="C44" s="188">
        <v>12688</v>
      </c>
      <c r="D44" s="187"/>
      <c r="E44" s="321"/>
    </row>
    <row r="45" spans="1:5" ht="12.75">
      <c r="A45" s="322" t="s">
        <v>150</v>
      </c>
      <c r="B45" s="329" t="s">
        <v>276</v>
      </c>
      <c r="C45" s="188">
        <v>4763</v>
      </c>
      <c r="D45" s="187"/>
      <c r="E45" s="321"/>
    </row>
    <row r="46" spans="1:5" ht="12.75">
      <c r="A46" s="322" t="s">
        <v>151</v>
      </c>
      <c r="B46" s="329" t="s">
        <v>277</v>
      </c>
      <c r="C46" s="188"/>
      <c r="D46" s="187"/>
      <c r="E46" s="321"/>
    </row>
    <row r="47" spans="1:5" ht="12.75">
      <c r="A47" s="322" t="s">
        <v>279</v>
      </c>
      <c r="B47" s="329" t="s">
        <v>278</v>
      </c>
      <c r="C47" s="188"/>
      <c r="D47" s="187"/>
      <c r="E47" s="321"/>
    </row>
    <row r="48" spans="1:5" ht="12.75">
      <c r="A48" s="322" t="s">
        <v>281</v>
      </c>
      <c r="B48" s="329" t="s">
        <v>280</v>
      </c>
      <c r="C48" s="188"/>
      <c r="D48" s="187"/>
      <c r="E48" s="321"/>
    </row>
    <row r="49" spans="1:5" ht="12.75">
      <c r="A49" s="322" t="s">
        <v>283</v>
      </c>
      <c r="B49" s="329" t="s">
        <v>282</v>
      </c>
      <c r="C49" s="188"/>
      <c r="D49" s="187"/>
      <c r="E49" s="321"/>
    </row>
    <row r="50" spans="1:5" ht="12.75">
      <c r="A50" s="322" t="s">
        <v>285</v>
      </c>
      <c r="B50" s="329" t="s">
        <v>284</v>
      </c>
      <c r="C50" s="188">
        <v>0</v>
      </c>
      <c r="D50" s="187">
        <v>0</v>
      </c>
      <c r="E50" s="321"/>
    </row>
    <row r="51" spans="1:5" ht="12.75">
      <c r="A51" s="322" t="s">
        <v>287</v>
      </c>
      <c r="B51" s="329" t="s">
        <v>286</v>
      </c>
      <c r="C51" s="188"/>
      <c r="D51" s="187"/>
      <c r="E51" s="321"/>
    </row>
    <row r="52" spans="1:5" ht="12.75">
      <c r="A52" s="322" t="s">
        <v>289</v>
      </c>
      <c r="B52" s="329" t="s">
        <v>288</v>
      </c>
      <c r="C52" s="188"/>
      <c r="D52" s="187"/>
      <c r="E52" s="321"/>
    </row>
    <row r="53" spans="1:5" ht="12.75">
      <c r="A53" s="322" t="s">
        <v>291</v>
      </c>
      <c r="B53" s="329" t="s">
        <v>290</v>
      </c>
      <c r="C53" s="188"/>
      <c r="D53" s="187"/>
      <c r="E53" s="321"/>
    </row>
    <row r="54" spans="1:5" ht="13.5" thickBot="1">
      <c r="A54" s="322" t="s">
        <v>292</v>
      </c>
      <c r="B54" s="329" t="s">
        <v>173</v>
      </c>
      <c r="C54" s="188">
        <v>0</v>
      </c>
      <c r="D54" s="187"/>
      <c r="E54" s="321"/>
    </row>
    <row r="55" spans="1:5" ht="13.5" thickBot="1">
      <c r="A55" s="323" t="s">
        <v>294</v>
      </c>
      <c r="B55" s="203" t="s">
        <v>293</v>
      </c>
      <c r="C55" s="204">
        <f>SUM(C44:C54)</f>
        <v>17451</v>
      </c>
      <c r="D55" s="204">
        <f>SUM(D44:D54)</f>
        <v>0</v>
      </c>
      <c r="E55" s="205">
        <f>SUM(E44:E54)</f>
        <v>0</v>
      </c>
    </row>
    <row r="56" spans="1:5" ht="12.75">
      <c r="A56" s="330" t="s">
        <v>296</v>
      </c>
      <c r="B56" s="331" t="s">
        <v>295</v>
      </c>
      <c r="C56" s="332">
        <f>C16+C43</f>
        <v>83361</v>
      </c>
      <c r="D56" s="332">
        <f>D16+D43</f>
        <v>52972</v>
      </c>
      <c r="E56" s="333">
        <f>E16+E43</f>
        <v>50700</v>
      </c>
    </row>
    <row r="57" spans="1:5" ht="13.5" thickBot="1">
      <c r="A57" s="334" t="s">
        <v>298</v>
      </c>
      <c r="B57" s="335" t="s">
        <v>297</v>
      </c>
      <c r="C57" s="336">
        <f>C29+C55</f>
        <v>83361</v>
      </c>
      <c r="D57" s="336">
        <f>D29+D55</f>
        <v>52972</v>
      </c>
      <c r="E57" s="337">
        <f>E29+E55</f>
        <v>50700</v>
      </c>
    </row>
  </sheetData>
  <sheetProtection/>
  <mergeCells count="2">
    <mergeCell ref="A2:B2"/>
    <mergeCell ref="A3:A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4" sqref="A4:D4"/>
    </sheetView>
  </sheetViews>
  <sheetFormatPr defaultColWidth="9.00390625" defaultRowHeight="12.75"/>
  <cols>
    <col min="1" max="1" width="4.125" style="36" customWidth="1"/>
    <col min="2" max="2" width="43.875" style="36" customWidth="1"/>
    <col min="3" max="3" width="20.25390625" style="36" customWidth="1"/>
    <col min="4" max="4" width="19.75390625" style="36" customWidth="1"/>
    <col min="5" max="16384" width="9.125" style="36" customWidth="1"/>
  </cols>
  <sheetData>
    <row r="1" spans="3:4" ht="15.75">
      <c r="C1" s="35" t="s">
        <v>435</v>
      </c>
      <c r="D1" s="41" t="s">
        <v>429</v>
      </c>
    </row>
    <row r="2" spans="3:4" ht="15.75">
      <c r="C2" s="35"/>
      <c r="D2" s="41"/>
    </row>
    <row r="4" spans="1:4" ht="15.75">
      <c r="A4" s="805" t="s">
        <v>73</v>
      </c>
      <c r="B4" s="805"/>
      <c r="C4" s="805"/>
      <c r="D4" s="805"/>
    </row>
    <row r="5" spans="1:4" ht="15.75">
      <c r="A5" s="805" t="s">
        <v>74</v>
      </c>
      <c r="B5" s="805"/>
      <c r="C5" s="805"/>
      <c r="D5" s="805"/>
    </row>
    <row r="6" spans="1:4" ht="15.75">
      <c r="A6" s="805" t="s">
        <v>354</v>
      </c>
      <c r="B6" s="805"/>
      <c r="C6" s="805"/>
      <c r="D6" s="805"/>
    </row>
    <row r="7" ht="43.5" customHeight="1" thickBot="1"/>
    <row r="8" spans="1:4" ht="15.75">
      <c r="A8" s="914"/>
      <c r="B8" s="763" t="s">
        <v>436</v>
      </c>
      <c r="C8" s="763" t="s">
        <v>437</v>
      </c>
      <c r="D8" s="764" t="s">
        <v>438</v>
      </c>
    </row>
    <row r="9" spans="1:4" ht="29.25" customHeight="1">
      <c r="A9" s="915"/>
      <c r="B9" s="765" t="s">
        <v>165</v>
      </c>
      <c r="C9" s="765" t="s">
        <v>656</v>
      </c>
      <c r="D9" s="766" t="s">
        <v>513</v>
      </c>
    </row>
    <row r="10" spans="1:4" ht="30" customHeight="1">
      <c r="A10" s="760" t="s">
        <v>93</v>
      </c>
      <c r="B10" s="767" t="s">
        <v>75</v>
      </c>
      <c r="C10" s="768"/>
      <c r="D10" s="769"/>
    </row>
    <row r="11" spans="1:4" ht="27" customHeight="1">
      <c r="A11" s="743" t="s">
        <v>94</v>
      </c>
      <c r="B11" s="770" t="s">
        <v>72</v>
      </c>
      <c r="C11" s="771"/>
      <c r="D11" s="772">
        <v>2.5</v>
      </c>
    </row>
    <row r="12" spans="1:4" ht="19.5" customHeight="1">
      <c r="A12" s="743" t="s">
        <v>95</v>
      </c>
      <c r="B12" s="773" t="s">
        <v>654</v>
      </c>
      <c r="C12" s="771">
        <v>1</v>
      </c>
      <c r="D12" s="772"/>
    </row>
    <row r="13" spans="1:4" ht="19.5" customHeight="1">
      <c r="A13" s="743" t="s">
        <v>96</v>
      </c>
      <c r="B13" s="773" t="s">
        <v>659</v>
      </c>
      <c r="C13" s="771">
        <v>1</v>
      </c>
      <c r="D13" s="772"/>
    </row>
    <row r="14" spans="1:4" ht="19.5" customHeight="1">
      <c r="A14" s="743" t="s">
        <v>98</v>
      </c>
      <c r="B14" s="773" t="s">
        <v>660</v>
      </c>
      <c r="C14" s="771">
        <v>0.5</v>
      </c>
      <c r="D14" s="772"/>
    </row>
    <row r="15" spans="1:4" ht="27" customHeight="1">
      <c r="A15" s="743" t="s">
        <v>100</v>
      </c>
      <c r="B15" s="770" t="s">
        <v>77</v>
      </c>
      <c r="C15" s="771"/>
      <c r="D15" s="772">
        <v>1</v>
      </c>
    </row>
    <row r="16" spans="1:4" ht="19.5" customHeight="1">
      <c r="A16" s="743" t="s">
        <v>102</v>
      </c>
      <c r="B16" s="773" t="s">
        <v>659</v>
      </c>
      <c r="C16" s="771">
        <v>1</v>
      </c>
      <c r="D16" s="772"/>
    </row>
    <row r="17" spans="1:4" ht="27" customHeight="1">
      <c r="A17" s="743" t="s">
        <v>107</v>
      </c>
      <c r="B17" s="770" t="s">
        <v>655</v>
      </c>
      <c r="C17" s="771"/>
      <c r="D17" s="772">
        <v>3.5</v>
      </c>
    </row>
    <row r="18" spans="1:4" ht="19.5" customHeight="1">
      <c r="A18" s="743" t="s">
        <v>109</v>
      </c>
      <c r="B18" s="773" t="s">
        <v>659</v>
      </c>
      <c r="C18" s="771">
        <v>2</v>
      </c>
      <c r="D18" s="772"/>
    </row>
    <row r="19" spans="1:4" ht="19.5" customHeight="1">
      <c r="A19" s="743" t="s">
        <v>111</v>
      </c>
      <c r="B19" s="773" t="s">
        <v>434</v>
      </c>
      <c r="C19" s="771"/>
      <c r="D19" s="772"/>
    </row>
    <row r="20" spans="1:4" ht="19.5" customHeight="1">
      <c r="A20" s="743" t="s">
        <v>113</v>
      </c>
      <c r="B20" s="774" t="s">
        <v>658</v>
      </c>
      <c r="C20" s="771">
        <v>0.5</v>
      </c>
      <c r="D20" s="772"/>
    </row>
    <row r="21" spans="1:4" ht="19.5" customHeight="1">
      <c r="A21" s="747" t="s">
        <v>114</v>
      </c>
      <c r="B21" s="775" t="s">
        <v>657</v>
      </c>
      <c r="C21" s="776">
        <v>1</v>
      </c>
      <c r="D21" s="777"/>
    </row>
    <row r="22" spans="1:4" ht="27" customHeight="1">
      <c r="A22" s="761" t="s">
        <v>116</v>
      </c>
      <c r="B22" s="778" t="s">
        <v>78</v>
      </c>
      <c r="C22" s="779"/>
      <c r="D22" s="780">
        <v>7</v>
      </c>
    </row>
    <row r="23" spans="1:4" ht="30" customHeight="1">
      <c r="A23" s="760" t="s">
        <v>156</v>
      </c>
      <c r="B23" s="767" t="s">
        <v>79</v>
      </c>
      <c r="C23" s="781"/>
      <c r="D23" s="782"/>
    </row>
    <row r="24" spans="1:4" ht="27" customHeight="1">
      <c r="A24" s="743" t="s">
        <v>118</v>
      </c>
      <c r="B24" s="770" t="s">
        <v>40</v>
      </c>
      <c r="C24" s="771"/>
      <c r="D24" s="772">
        <v>12</v>
      </c>
    </row>
    <row r="25" spans="1:4" ht="19.5" customHeight="1">
      <c r="A25" s="743" t="s">
        <v>120</v>
      </c>
      <c r="B25" s="773" t="s">
        <v>80</v>
      </c>
      <c r="C25" s="771">
        <v>11</v>
      </c>
      <c r="D25" s="772"/>
    </row>
    <row r="26" spans="1:4" ht="19.5" customHeight="1">
      <c r="A26" s="747" t="s">
        <v>122</v>
      </c>
      <c r="B26" s="783" t="s">
        <v>76</v>
      </c>
      <c r="C26" s="776">
        <v>1</v>
      </c>
      <c r="D26" s="777"/>
    </row>
    <row r="27" spans="1:4" ht="27" customHeight="1" thickBot="1">
      <c r="A27" s="762" t="s">
        <v>124</v>
      </c>
      <c r="B27" s="784" t="s">
        <v>81</v>
      </c>
      <c r="C27" s="785"/>
      <c r="D27" s="786">
        <v>12</v>
      </c>
    </row>
  </sheetData>
  <mergeCells count="4">
    <mergeCell ref="A4:D4"/>
    <mergeCell ref="A5:D5"/>
    <mergeCell ref="A6:D6"/>
    <mergeCell ref="A8:A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Q46"/>
  <sheetViews>
    <sheetView tabSelected="1" zoomScalePageLayoutView="0" workbookViewId="0" topLeftCell="A34">
      <selection activeCell="I48" sqref="I48"/>
    </sheetView>
  </sheetViews>
  <sheetFormatPr defaultColWidth="9.125" defaultRowHeight="12.75"/>
  <cols>
    <col min="1" max="1" width="4.125" style="0" customWidth="1"/>
    <col min="2" max="2" width="15.25390625" style="0" customWidth="1"/>
    <col min="3" max="3" width="8.875" style="0" customWidth="1"/>
    <col min="4" max="4" width="8.75390625" style="0" customWidth="1"/>
    <col min="5" max="5" width="8.625" style="0" customWidth="1"/>
    <col min="7" max="8" width="8.625" style="0" customWidth="1"/>
    <col min="9" max="9" width="8.875" style="0" customWidth="1"/>
    <col min="10" max="10" width="8.75390625" style="0" customWidth="1"/>
    <col min="11" max="11" width="8.375" style="0" customWidth="1"/>
    <col min="12" max="12" width="8.25390625" style="0" customWidth="1"/>
    <col min="13" max="13" width="7.875" style="0" customWidth="1"/>
    <col min="14" max="14" width="8.75390625" style="0" customWidth="1"/>
  </cols>
  <sheetData>
    <row r="1" spans="1:17" ht="15.75" customHeight="1">
      <c r="A1" s="191"/>
      <c r="B1" s="190" t="s">
        <v>190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20"/>
      <c r="B2" s="16"/>
      <c r="C2" s="16"/>
      <c r="D2" s="16"/>
      <c r="E2" s="16"/>
      <c r="F2" s="16"/>
      <c r="G2" s="16"/>
      <c r="H2" s="16"/>
      <c r="I2" s="16"/>
      <c r="J2" s="16"/>
      <c r="K2" s="16"/>
      <c r="L2" s="17" t="s">
        <v>435</v>
      </c>
      <c r="M2" s="16"/>
      <c r="N2" s="16"/>
      <c r="O2" s="18" t="s">
        <v>428</v>
      </c>
      <c r="P2" s="16"/>
      <c r="Q2" s="16"/>
    </row>
    <row r="3" spans="1:17" ht="18.75">
      <c r="A3" s="20"/>
      <c r="B3" s="16"/>
      <c r="C3" s="16"/>
      <c r="D3" s="16"/>
      <c r="E3" s="16"/>
      <c r="F3" s="192" t="s">
        <v>416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1:17" ht="13.5" thickBo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0" t="s">
        <v>300</v>
      </c>
      <c r="P5" s="16"/>
      <c r="Q5" s="16"/>
    </row>
    <row r="6" spans="1:17" ht="13.5" thickTop="1">
      <c r="A6" s="276"/>
      <c r="B6" s="243" t="s">
        <v>436</v>
      </c>
      <c r="C6" s="277" t="s">
        <v>437</v>
      </c>
      <c r="D6" s="244" t="s">
        <v>438</v>
      </c>
      <c r="E6" s="244" t="s">
        <v>439</v>
      </c>
      <c r="F6" s="244" t="s">
        <v>440</v>
      </c>
      <c r="G6" s="244" t="s">
        <v>441</v>
      </c>
      <c r="H6" s="244" t="s">
        <v>442</v>
      </c>
      <c r="I6" s="244" t="s">
        <v>443</v>
      </c>
      <c r="J6" s="244" t="s">
        <v>446</v>
      </c>
      <c r="K6" s="244" t="s">
        <v>444</v>
      </c>
      <c r="L6" s="244" t="s">
        <v>445</v>
      </c>
      <c r="M6" s="244" t="s">
        <v>447</v>
      </c>
      <c r="N6" s="275" t="s">
        <v>448</v>
      </c>
      <c r="O6" s="243" t="s">
        <v>449</v>
      </c>
      <c r="P6" s="16"/>
      <c r="Q6" s="16"/>
    </row>
    <row r="7" spans="1:17" ht="13.5">
      <c r="A7" s="239"/>
      <c r="B7" s="240"/>
      <c r="C7" s="254" t="s">
        <v>301</v>
      </c>
      <c r="D7" s="255" t="s">
        <v>302</v>
      </c>
      <c r="E7" s="255" t="s">
        <v>303</v>
      </c>
      <c r="F7" s="255" t="s">
        <v>304</v>
      </c>
      <c r="G7" s="255" t="s">
        <v>305</v>
      </c>
      <c r="H7" s="255" t="s">
        <v>306</v>
      </c>
      <c r="I7" s="255" t="s">
        <v>307</v>
      </c>
      <c r="J7" s="255" t="s">
        <v>308</v>
      </c>
      <c r="K7" s="255" t="s">
        <v>309</v>
      </c>
      <c r="L7" s="255" t="s">
        <v>310</v>
      </c>
      <c r="M7" s="255" t="s">
        <v>311</v>
      </c>
      <c r="N7" s="256" t="s">
        <v>312</v>
      </c>
      <c r="O7" s="241" t="s">
        <v>313</v>
      </c>
      <c r="P7" s="193"/>
      <c r="Q7" s="16"/>
    </row>
    <row r="8" spans="1:17" ht="16.5" customHeight="1">
      <c r="A8" s="245" t="s">
        <v>93</v>
      </c>
      <c r="B8" s="246" t="s">
        <v>314</v>
      </c>
      <c r="C8" s="257">
        <v>995</v>
      </c>
      <c r="D8" s="258">
        <v>995</v>
      </c>
      <c r="E8" s="258">
        <v>995</v>
      </c>
      <c r="F8" s="258">
        <v>1089</v>
      </c>
      <c r="G8" s="258">
        <v>1088</v>
      </c>
      <c r="H8" s="258">
        <v>1087</v>
      </c>
      <c r="I8" s="258">
        <v>1088</v>
      </c>
      <c r="J8" s="258">
        <v>1088</v>
      </c>
      <c r="K8" s="258">
        <v>995</v>
      </c>
      <c r="L8" s="258">
        <v>995</v>
      </c>
      <c r="M8" s="258">
        <v>995</v>
      </c>
      <c r="N8" s="259">
        <v>995</v>
      </c>
      <c r="O8" s="247">
        <f>SUM(C8:N8)</f>
        <v>12405</v>
      </c>
      <c r="P8" s="16"/>
      <c r="Q8" s="16"/>
    </row>
    <row r="9" spans="1:17" ht="16.5" customHeight="1">
      <c r="A9" s="248" t="s">
        <v>94</v>
      </c>
      <c r="B9" s="249" t="s">
        <v>315</v>
      </c>
      <c r="C9" s="260">
        <v>277</v>
      </c>
      <c r="D9" s="261">
        <v>278</v>
      </c>
      <c r="E9" s="261">
        <v>277</v>
      </c>
      <c r="F9" s="261">
        <v>289</v>
      </c>
      <c r="G9" s="261">
        <v>288</v>
      </c>
      <c r="H9" s="261">
        <v>287</v>
      </c>
      <c r="I9" s="261">
        <v>288</v>
      </c>
      <c r="J9" s="261">
        <v>288</v>
      </c>
      <c r="K9" s="261">
        <v>277</v>
      </c>
      <c r="L9" s="261">
        <v>277</v>
      </c>
      <c r="M9" s="261">
        <v>278</v>
      </c>
      <c r="N9" s="262">
        <v>277</v>
      </c>
      <c r="O9" s="250">
        <f aca="true" t="shared" si="0" ref="O9:O18">SUM(C9:N9)</f>
        <v>3381</v>
      </c>
      <c r="P9" s="16"/>
      <c r="Q9" s="16"/>
    </row>
    <row r="10" spans="1:17" ht="17.25" customHeight="1">
      <c r="A10" s="248" t="s">
        <v>95</v>
      </c>
      <c r="B10" s="249" t="s">
        <v>51</v>
      </c>
      <c r="C10" s="260">
        <v>1587</v>
      </c>
      <c r="D10" s="261">
        <v>1687</v>
      </c>
      <c r="E10" s="261">
        <v>1587</v>
      </c>
      <c r="F10" s="261">
        <v>2027</v>
      </c>
      <c r="G10" s="261">
        <v>1757</v>
      </c>
      <c r="H10" s="261">
        <v>1787</v>
      </c>
      <c r="I10" s="261">
        <v>1712</v>
      </c>
      <c r="J10" s="261">
        <v>3182</v>
      </c>
      <c r="K10" s="261">
        <v>2011</v>
      </c>
      <c r="L10" s="261">
        <v>1921</v>
      </c>
      <c r="M10" s="261">
        <v>1982</v>
      </c>
      <c r="N10" s="262">
        <v>1767</v>
      </c>
      <c r="O10" s="250">
        <f t="shared" si="0"/>
        <v>23007</v>
      </c>
      <c r="P10" s="16"/>
      <c r="Q10" s="16"/>
    </row>
    <row r="11" spans="1:17" ht="25.5" customHeight="1">
      <c r="A11" s="248" t="s">
        <v>96</v>
      </c>
      <c r="B11" s="249" t="s">
        <v>316</v>
      </c>
      <c r="C11" s="260">
        <v>917</v>
      </c>
      <c r="D11" s="261"/>
      <c r="E11" s="261">
        <v>1795</v>
      </c>
      <c r="F11" s="261">
        <v>421</v>
      </c>
      <c r="G11" s="261">
        <v>1967</v>
      </c>
      <c r="H11" s="261">
        <v>1217</v>
      </c>
      <c r="I11" s="261">
        <v>546</v>
      </c>
      <c r="J11" s="261">
        <v>616</v>
      </c>
      <c r="K11" s="261">
        <v>1341</v>
      </c>
      <c r="L11" s="261">
        <v>88</v>
      </c>
      <c r="M11" s="261">
        <v>1930</v>
      </c>
      <c r="N11" s="262">
        <v>729</v>
      </c>
      <c r="O11" s="250">
        <f>SUM(C11:N11)</f>
        <v>11567</v>
      </c>
      <c r="P11" s="16"/>
      <c r="Q11" s="16"/>
    </row>
    <row r="12" spans="1:17" ht="13.5" customHeight="1">
      <c r="A12" s="248" t="s">
        <v>98</v>
      </c>
      <c r="B12" s="249" t="s">
        <v>317</v>
      </c>
      <c r="C12" s="260"/>
      <c r="D12" s="261">
        <v>203</v>
      </c>
      <c r="E12" s="261">
        <v>71</v>
      </c>
      <c r="F12" s="261">
        <v>307</v>
      </c>
      <c r="G12" s="261">
        <v>271</v>
      </c>
      <c r="H12" s="261"/>
      <c r="I12" s="261">
        <v>125</v>
      </c>
      <c r="J12" s="261"/>
      <c r="K12" s="261">
        <v>129</v>
      </c>
      <c r="L12" s="261">
        <v>385</v>
      </c>
      <c r="M12" s="261"/>
      <c r="N12" s="262"/>
      <c r="O12" s="250">
        <f t="shared" si="0"/>
        <v>1491</v>
      </c>
      <c r="P12" s="16"/>
      <c r="Q12" s="16"/>
    </row>
    <row r="13" spans="1:17" ht="24">
      <c r="A13" s="248" t="s">
        <v>100</v>
      </c>
      <c r="B13" s="249" t="s">
        <v>318</v>
      </c>
      <c r="C13" s="260">
        <v>682</v>
      </c>
      <c r="D13" s="261">
        <v>597</v>
      </c>
      <c r="E13" s="261">
        <v>647</v>
      </c>
      <c r="F13" s="261">
        <v>597</v>
      </c>
      <c r="G13" s="261">
        <v>597</v>
      </c>
      <c r="H13" s="261">
        <v>747</v>
      </c>
      <c r="I13" s="261">
        <v>597</v>
      </c>
      <c r="J13" s="261">
        <v>1853</v>
      </c>
      <c r="K13" s="261">
        <v>767</v>
      </c>
      <c r="L13" s="261">
        <v>682</v>
      </c>
      <c r="M13" s="261">
        <v>597</v>
      </c>
      <c r="N13" s="262">
        <v>1204</v>
      </c>
      <c r="O13" s="250">
        <f>SUM(C13:N13)</f>
        <v>9567</v>
      </c>
      <c r="P13" s="16"/>
      <c r="Q13" s="16"/>
    </row>
    <row r="14" spans="1:17" ht="19.5" customHeight="1">
      <c r="A14" s="248" t="s">
        <v>102</v>
      </c>
      <c r="B14" s="249" t="s">
        <v>319</v>
      </c>
      <c r="C14" s="260">
        <v>0</v>
      </c>
      <c r="D14" s="261">
        <v>0</v>
      </c>
      <c r="E14" s="261">
        <v>0</v>
      </c>
      <c r="F14" s="261">
        <v>2263</v>
      </c>
      <c r="G14" s="261">
        <v>5146</v>
      </c>
      <c r="H14" s="261">
        <v>2646</v>
      </c>
      <c r="I14" s="261">
        <v>2646</v>
      </c>
      <c r="J14" s="261">
        <v>2646</v>
      </c>
      <c r="K14" s="261">
        <v>2104</v>
      </c>
      <c r="L14" s="261">
        <v>0</v>
      </c>
      <c r="M14" s="261">
        <v>0</v>
      </c>
      <c r="N14" s="262">
        <v>0</v>
      </c>
      <c r="O14" s="250">
        <f t="shared" si="0"/>
        <v>17451</v>
      </c>
      <c r="P14" s="16"/>
      <c r="Q14" s="16"/>
    </row>
    <row r="15" spans="1:17" ht="26.25" customHeight="1">
      <c r="A15" s="248" t="s">
        <v>107</v>
      </c>
      <c r="B15" s="249" t="s">
        <v>320</v>
      </c>
      <c r="C15" s="260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</v>
      </c>
      <c r="N15" s="262">
        <v>0</v>
      </c>
      <c r="O15" s="250">
        <f t="shared" si="0"/>
        <v>0</v>
      </c>
      <c r="P15" s="16"/>
      <c r="Q15" s="16"/>
    </row>
    <row r="16" spans="1:17" ht="18.75" customHeight="1">
      <c r="A16" s="248" t="s">
        <v>109</v>
      </c>
      <c r="B16" s="249" t="s">
        <v>321</v>
      </c>
      <c r="C16" s="260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2">
        <v>0</v>
      </c>
      <c r="O16" s="250">
        <f t="shared" si="0"/>
        <v>0</v>
      </c>
      <c r="P16" s="16"/>
      <c r="Q16" s="16"/>
    </row>
    <row r="17" spans="1:17" ht="19.5" customHeight="1">
      <c r="A17" s="248" t="s">
        <v>111</v>
      </c>
      <c r="B17" s="249" t="s">
        <v>159</v>
      </c>
      <c r="C17" s="260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61">
        <v>0</v>
      </c>
      <c r="M17" s="261">
        <v>0</v>
      </c>
      <c r="N17" s="262">
        <v>0</v>
      </c>
      <c r="O17" s="250">
        <f>SUM(C17:N17)</f>
        <v>0</v>
      </c>
      <c r="P17" s="16"/>
      <c r="Q17" s="16"/>
    </row>
    <row r="18" spans="1:17" ht="18" customHeight="1">
      <c r="A18" s="251" t="s">
        <v>113</v>
      </c>
      <c r="B18" s="252" t="s">
        <v>322</v>
      </c>
      <c r="C18" s="263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  <c r="N18" s="265">
        <v>0</v>
      </c>
      <c r="O18" s="253">
        <f t="shared" si="0"/>
        <v>0</v>
      </c>
      <c r="P18" s="193"/>
      <c r="Q18" s="193"/>
    </row>
    <row r="19" spans="1:17" ht="12.75">
      <c r="A19" s="237" t="s">
        <v>114</v>
      </c>
      <c r="B19" s="235" t="s">
        <v>323</v>
      </c>
      <c r="C19" s="266">
        <f>SUM(C8:C18)</f>
        <v>4458</v>
      </c>
      <c r="D19" s="267">
        <f aca="true" t="shared" si="1" ref="D19:N19">SUM(D8:D18)</f>
        <v>3760</v>
      </c>
      <c r="E19" s="267">
        <f t="shared" si="1"/>
        <v>5372</v>
      </c>
      <c r="F19" s="267">
        <f t="shared" si="1"/>
        <v>6993</v>
      </c>
      <c r="G19" s="267">
        <f t="shared" si="1"/>
        <v>11114</v>
      </c>
      <c r="H19" s="267">
        <f t="shared" si="1"/>
        <v>7771</v>
      </c>
      <c r="I19" s="267">
        <f t="shared" si="1"/>
        <v>7002</v>
      </c>
      <c r="J19" s="267">
        <f t="shared" si="1"/>
        <v>9673</v>
      </c>
      <c r="K19" s="267">
        <f t="shared" si="1"/>
        <v>7624</v>
      </c>
      <c r="L19" s="267">
        <f t="shared" si="1"/>
        <v>4348</v>
      </c>
      <c r="M19" s="267">
        <f t="shared" si="1"/>
        <v>5782</v>
      </c>
      <c r="N19" s="268">
        <f t="shared" si="1"/>
        <v>4972</v>
      </c>
      <c r="O19" s="195">
        <f>SUM(O8:O18)</f>
        <v>78869</v>
      </c>
      <c r="P19" s="16"/>
      <c r="Q19" s="16"/>
    </row>
    <row r="20" spans="1:17" ht="24">
      <c r="A20" s="245" t="s">
        <v>116</v>
      </c>
      <c r="B20" s="246" t="s">
        <v>324</v>
      </c>
      <c r="C20" s="257">
        <v>148</v>
      </c>
      <c r="D20" s="258">
        <v>151</v>
      </c>
      <c r="E20" s="258">
        <v>148</v>
      </c>
      <c r="F20" s="258">
        <v>148</v>
      </c>
      <c r="G20" s="258">
        <v>143</v>
      </c>
      <c r="H20" s="258">
        <v>146</v>
      </c>
      <c r="I20" s="258">
        <v>143</v>
      </c>
      <c r="J20" s="258">
        <v>144</v>
      </c>
      <c r="K20" s="258">
        <v>126</v>
      </c>
      <c r="L20" s="258">
        <v>113</v>
      </c>
      <c r="M20" s="258">
        <v>108</v>
      </c>
      <c r="N20" s="269">
        <v>107</v>
      </c>
      <c r="O20" s="194">
        <f aca="true" t="shared" si="2" ref="O20:O25">SUM(C20:N20)</f>
        <v>1625</v>
      </c>
      <c r="P20" s="16"/>
      <c r="Q20" s="16"/>
    </row>
    <row r="21" spans="1:17" ht="24">
      <c r="A21" s="248" t="s">
        <v>156</v>
      </c>
      <c r="B21" s="249" t="s">
        <v>325</v>
      </c>
      <c r="C21" s="260">
        <v>644</v>
      </c>
      <c r="D21" s="261">
        <v>644</v>
      </c>
      <c r="E21" s="261">
        <v>13650</v>
      </c>
      <c r="F21" s="261">
        <v>5802</v>
      </c>
      <c r="G21" s="261">
        <v>2193</v>
      </c>
      <c r="H21" s="261">
        <v>644</v>
      </c>
      <c r="I21" s="261">
        <v>644</v>
      </c>
      <c r="J21" s="261">
        <v>644</v>
      </c>
      <c r="K21" s="261">
        <v>13650</v>
      </c>
      <c r="L21" s="261">
        <v>5802</v>
      </c>
      <c r="M21" s="261">
        <v>644</v>
      </c>
      <c r="N21" s="270">
        <v>643</v>
      </c>
      <c r="O21" s="194">
        <f t="shared" si="2"/>
        <v>45604</v>
      </c>
      <c r="P21" s="16"/>
      <c r="Q21" s="16"/>
    </row>
    <row r="22" spans="1:17" ht="12.75">
      <c r="A22" s="248" t="s">
        <v>118</v>
      </c>
      <c r="B22" s="249" t="s">
        <v>326</v>
      </c>
      <c r="C22" s="260">
        <v>703</v>
      </c>
      <c r="D22" s="261">
        <v>705</v>
      </c>
      <c r="E22" s="261">
        <v>704</v>
      </c>
      <c r="F22" s="261">
        <v>704</v>
      </c>
      <c r="G22" s="261">
        <v>705</v>
      </c>
      <c r="H22" s="261">
        <v>705</v>
      </c>
      <c r="I22" s="261">
        <v>705</v>
      </c>
      <c r="J22" s="261">
        <v>705</v>
      </c>
      <c r="K22" s="261">
        <v>705</v>
      </c>
      <c r="L22" s="261">
        <v>704</v>
      </c>
      <c r="M22" s="261">
        <v>705</v>
      </c>
      <c r="N22" s="270">
        <v>703</v>
      </c>
      <c r="O22" s="194">
        <f t="shared" si="2"/>
        <v>8453</v>
      </c>
      <c r="P22" s="16"/>
      <c r="Q22" s="16"/>
    </row>
    <row r="23" spans="1:17" ht="24">
      <c r="A23" s="248" t="s">
        <v>120</v>
      </c>
      <c r="B23" s="249" t="s">
        <v>327</v>
      </c>
      <c r="C23" s="260">
        <v>518</v>
      </c>
      <c r="D23" s="261">
        <v>530</v>
      </c>
      <c r="E23" s="261">
        <v>443</v>
      </c>
      <c r="F23" s="261">
        <v>4251</v>
      </c>
      <c r="G23" s="261">
        <v>608</v>
      </c>
      <c r="H23" s="261">
        <v>614</v>
      </c>
      <c r="I23" s="261">
        <v>596</v>
      </c>
      <c r="J23" s="261">
        <v>608</v>
      </c>
      <c r="K23" s="261">
        <v>523</v>
      </c>
      <c r="L23" s="261">
        <v>530</v>
      </c>
      <c r="M23" s="261">
        <v>4867</v>
      </c>
      <c r="N23" s="270">
        <v>530</v>
      </c>
      <c r="O23" s="194">
        <f t="shared" si="2"/>
        <v>14618</v>
      </c>
      <c r="P23" s="16"/>
      <c r="Q23" s="16"/>
    </row>
    <row r="24" spans="1:17" ht="24">
      <c r="A24" s="248" t="s">
        <v>122</v>
      </c>
      <c r="B24" s="249" t="s">
        <v>140</v>
      </c>
      <c r="C24" s="260">
        <v>15</v>
      </c>
      <c r="D24" s="261">
        <v>15</v>
      </c>
      <c r="E24" s="261">
        <v>15</v>
      </c>
      <c r="F24" s="261">
        <v>15</v>
      </c>
      <c r="G24" s="261">
        <v>15</v>
      </c>
      <c r="H24" s="261">
        <v>15</v>
      </c>
      <c r="I24" s="261">
        <v>15</v>
      </c>
      <c r="J24" s="261">
        <v>15</v>
      </c>
      <c r="K24" s="261">
        <v>15</v>
      </c>
      <c r="L24" s="261">
        <v>15</v>
      </c>
      <c r="M24" s="261">
        <v>15</v>
      </c>
      <c r="N24" s="270">
        <v>15</v>
      </c>
      <c r="O24" s="194">
        <f t="shared" si="2"/>
        <v>180</v>
      </c>
      <c r="P24" s="16"/>
      <c r="Q24" s="16"/>
    </row>
    <row r="25" spans="1:17" ht="24">
      <c r="A25" s="251" t="s">
        <v>124</v>
      </c>
      <c r="B25" s="252" t="s">
        <v>328</v>
      </c>
      <c r="C25" s="263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71"/>
      <c r="O25" s="196">
        <f t="shared" si="2"/>
        <v>0</v>
      </c>
      <c r="P25" s="193"/>
      <c r="Q25" s="193"/>
    </row>
    <row r="26" spans="1:17" ht="24.75" thickBot="1">
      <c r="A26" s="238">
        <v>19</v>
      </c>
      <c r="B26" s="236" t="s">
        <v>329</v>
      </c>
      <c r="C26" s="272">
        <f aca="true" t="shared" si="3" ref="C26:O26">SUM(C20:C25)</f>
        <v>2028</v>
      </c>
      <c r="D26" s="273">
        <f t="shared" si="3"/>
        <v>2045</v>
      </c>
      <c r="E26" s="273">
        <f t="shared" si="3"/>
        <v>14960</v>
      </c>
      <c r="F26" s="273">
        <f t="shared" si="3"/>
        <v>10920</v>
      </c>
      <c r="G26" s="273">
        <f t="shared" si="3"/>
        <v>3664</v>
      </c>
      <c r="H26" s="273">
        <f t="shared" si="3"/>
        <v>2124</v>
      </c>
      <c r="I26" s="273">
        <f t="shared" si="3"/>
        <v>2103</v>
      </c>
      <c r="J26" s="273">
        <f t="shared" si="3"/>
        <v>2116</v>
      </c>
      <c r="K26" s="273">
        <f t="shared" si="3"/>
        <v>15019</v>
      </c>
      <c r="L26" s="273">
        <f t="shared" si="3"/>
        <v>7164</v>
      </c>
      <c r="M26" s="273">
        <f t="shared" si="3"/>
        <v>6339</v>
      </c>
      <c r="N26" s="274">
        <f t="shared" si="3"/>
        <v>1998</v>
      </c>
      <c r="O26" s="24">
        <f t="shared" si="3"/>
        <v>70480</v>
      </c>
      <c r="P26" s="16"/>
      <c r="Q26" s="16"/>
    </row>
    <row r="27" spans="1:17" ht="34.5" customHeight="1" thickTop="1">
      <c r="A27" s="20" t="s">
        <v>330</v>
      </c>
      <c r="B27" s="16"/>
      <c r="C27" s="22"/>
      <c r="D27" s="16"/>
      <c r="E27" s="16" t="s">
        <v>30</v>
      </c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6"/>
      <c r="Q27" s="16"/>
    </row>
    <row r="28" spans="1:17" ht="32.25" customHeight="1">
      <c r="A28" s="20"/>
      <c r="B28" s="190" t="s">
        <v>190</v>
      </c>
      <c r="C28" s="2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6"/>
    </row>
    <row r="29" spans="1:17" ht="12.75">
      <c r="A29" s="20"/>
      <c r="B29" s="197"/>
      <c r="C29" s="22"/>
      <c r="D29" s="16"/>
      <c r="E29" s="16"/>
      <c r="F29" s="16"/>
      <c r="G29" s="16"/>
      <c r="H29" s="16"/>
      <c r="I29" s="16"/>
      <c r="J29" s="16"/>
      <c r="K29" s="16"/>
      <c r="L29" s="17" t="s">
        <v>435</v>
      </c>
      <c r="M29" s="16"/>
      <c r="N29" s="16"/>
      <c r="O29" s="18" t="s">
        <v>430</v>
      </c>
      <c r="P29" s="16"/>
      <c r="Q29" s="16"/>
    </row>
    <row r="30" spans="1:17" ht="18.75">
      <c r="A30" s="20"/>
      <c r="B30" s="16"/>
      <c r="C30" s="22"/>
      <c r="D30" s="16"/>
      <c r="E30" s="16"/>
      <c r="F30" s="192" t="s">
        <v>417</v>
      </c>
      <c r="G30" s="16"/>
      <c r="H30" s="16"/>
      <c r="I30" s="16"/>
      <c r="J30" s="16"/>
      <c r="K30" s="16"/>
      <c r="L30" s="16"/>
      <c r="M30" s="16"/>
      <c r="N30" s="16"/>
      <c r="O30" s="17"/>
      <c r="P30" s="16"/>
      <c r="Q30" s="16"/>
    </row>
    <row r="31" spans="1:17" ht="19.5" thickBot="1">
      <c r="A31" s="20"/>
      <c r="B31" s="16"/>
      <c r="C31" s="22"/>
      <c r="D31" s="16"/>
      <c r="E31" s="16"/>
      <c r="F31" s="192"/>
      <c r="G31" s="16"/>
      <c r="H31" s="16"/>
      <c r="I31" s="16"/>
      <c r="J31" s="16"/>
      <c r="K31" s="16"/>
      <c r="L31" s="16"/>
      <c r="M31" s="16"/>
      <c r="N31" s="16"/>
      <c r="O31" s="20" t="s">
        <v>300</v>
      </c>
      <c r="P31" s="16"/>
      <c r="Q31" s="16"/>
    </row>
    <row r="32" spans="1:17" ht="13.5" thickTop="1">
      <c r="A32" s="295"/>
      <c r="B32" s="279" t="s">
        <v>436</v>
      </c>
      <c r="C32" s="280" t="s">
        <v>437</v>
      </c>
      <c r="D32" s="281" t="s">
        <v>438</v>
      </c>
      <c r="E32" s="281" t="s">
        <v>439</v>
      </c>
      <c r="F32" s="281" t="s">
        <v>440</v>
      </c>
      <c r="G32" s="281" t="s">
        <v>441</v>
      </c>
      <c r="H32" s="281" t="s">
        <v>442</v>
      </c>
      <c r="I32" s="281" t="s">
        <v>443</v>
      </c>
      <c r="J32" s="281" t="s">
        <v>446</v>
      </c>
      <c r="K32" s="281" t="s">
        <v>444</v>
      </c>
      <c r="L32" s="281" t="s">
        <v>445</v>
      </c>
      <c r="M32" s="281" t="s">
        <v>447</v>
      </c>
      <c r="N32" s="283" t="s">
        <v>448</v>
      </c>
      <c r="O32" s="278"/>
      <c r="P32" s="16"/>
      <c r="Q32" s="16"/>
    </row>
    <row r="33" spans="1:17" ht="14.25" thickBot="1">
      <c r="A33" s="296"/>
      <c r="B33" s="290"/>
      <c r="C33" s="288" t="s">
        <v>301</v>
      </c>
      <c r="D33" s="284" t="s">
        <v>302</v>
      </c>
      <c r="E33" s="284" t="s">
        <v>303</v>
      </c>
      <c r="F33" s="284" t="s">
        <v>304</v>
      </c>
      <c r="G33" s="284" t="s">
        <v>305</v>
      </c>
      <c r="H33" s="284" t="s">
        <v>306</v>
      </c>
      <c r="I33" s="284" t="s">
        <v>307</v>
      </c>
      <c r="J33" s="284" t="s">
        <v>308</v>
      </c>
      <c r="K33" s="284" t="s">
        <v>309</v>
      </c>
      <c r="L33" s="284" t="s">
        <v>310</v>
      </c>
      <c r="M33" s="284" t="s">
        <v>311</v>
      </c>
      <c r="N33" s="285" t="s">
        <v>312</v>
      </c>
      <c r="O33" s="16"/>
      <c r="P33" s="16"/>
      <c r="Q33" s="16"/>
    </row>
    <row r="34" spans="1:17" ht="26.25" thickTop="1">
      <c r="A34" s="297" t="s">
        <v>126</v>
      </c>
      <c r="B34" s="291" t="s">
        <v>331</v>
      </c>
      <c r="C34" s="289">
        <v>60989</v>
      </c>
      <c r="D34" s="286">
        <f>C41</f>
        <v>58559</v>
      </c>
      <c r="E34" s="286">
        <f aca="true" t="shared" si="4" ref="E34:N34">D41</f>
        <v>56844</v>
      </c>
      <c r="F34" s="286">
        <f t="shared" si="4"/>
        <v>66432</v>
      </c>
      <c r="G34" s="286">
        <f t="shared" si="4"/>
        <v>70359</v>
      </c>
      <c r="H34" s="286">
        <f t="shared" si="4"/>
        <v>62909</v>
      </c>
      <c r="I34" s="286">
        <f t="shared" si="4"/>
        <v>57262</v>
      </c>
      <c r="J34" s="286">
        <f t="shared" si="4"/>
        <v>52363</v>
      </c>
      <c r="K34" s="286">
        <f t="shared" si="4"/>
        <v>44806</v>
      </c>
      <c r="L34" s="286">
        <f t="shared" si="4"/>
        <v>52201</v>
      </c>
      <c r="M34" s="286">
        <f t="shared" si="4"/>
        <v>55017</v>
      </c>
      <c r="N34" s="287">
        <f t="shared" si="4"/>
        <v>55574</v>
      </c>
      <c r="O34" s="16"/>
      <c r="P34" s="16"/>
      <c r="Q34" s="16"/>
    </row>
    <row r="35" spans="1:17" ht="27.75" customHeight="1">
      <c r="A35" s="302" t="s">
        <v>127</v>
      </c>
      <c r="B35" s="303" t="s">
        <v>332</v>
      </c>
      <c r="C35" s="304">
        <f>C26</f>
        <v>2028</v>
      </c>
      <c r="D35" s="305">
        <f aca="true" t="shared" si="5" ref="D35:N35">D26</f>
        <v>2045</v>
      </c>
      <c r="E35" s="305">
        <f t="shared" si="5"/>
        <v>14960</v>
      </c>
      <c r="F35" s="305">
        <f t="shared" si="5"/>
        <v>10920</v>
      </c>
      <c r="G35" s="305">
        <f t="shared" si="5"/>
        <v>3664</v>
      </c>
      <c r="H35" s="305">
        <f t="shared" si="5"/>
        <v>2124</v>
      </c>
      <c r="I35" s="305">
        <f t="shared" si="5"/>
        <v>2103</v>
      </c>
      <c r="J35" s="305">
        <f t="shared" si="5"/>
        <v>2116</v>
      </c>
      <c r="K35" s="305">
        <f t="shared" si="5"/>
        <v>15019</v>
      </c>
      <c r="L35" s="305">
        <f t="shared" si="5"/>
        <v>7164</v>
      </c>
      <c r="M35" s="305">
        <f t="shared" si="5"/>
        <v>6339</v>
      </c>
      <c r="N35" s="306">
        <f t="shared" si="5"/>
        <v>1998</v>
      </c>
      <c r="O35" s="16"/>
      <c r="P35" s="16"/>
      <c r="Q35" s="16"/>
    </row>
    <row r="36" spans="1:17" ht="25.5">
      <c r="A36" s="307" t="s">
        <v>128</v>
      </c>
      <c r="B36" s="308" t="s">
        <v>333</v>
      </c>
      <c r="C36" s="309">
        <f>C19</f>
        <v>4458</v>
      </c>
      <c r="D36" s="310">
        <f aca="true" t="shared" si="6" ref="D36:N36">D19</f>
        <v>3760</v>
      </c>
      <c r="E36" s="310">
        <f t="shared" si="6"/>
        <v>5372</v>
      </c>
      <c r="F36" s="310">
        <f t="shared" si="6"/>
        <v>6993</v>
      </c>
      <c r="G36" s="310">
        <f t="shared" si="6"/>
        <v>11114</v>
      </c>
      <c r="H36" s="310">
        <f>H19</f>
        <v>7771</v>
      </c>
      <c r="I36" s="310">
        <f t="shared" si="6"/>
        <v>7002</v>
      </c>
      <c r="J36" s="310">
        <f t="shared" si="6"/>
        <v>9673</v>
      </c>
      <c r="K36" s="310">
        <f t="shared" si="6"/>
        <v>7624</v>
      </c>
      <c r="L36" s="310">
        <f t="shared" si="6"/>
        <v>4348</v>
      </c>
      <c r="M36" s="310">
        <f t="shared" si="6"/>
        <v>5782</v>
      </c>
      <c r="N36" s="311">
        <f t="shared" si="6"/>
        <v>4972</v>
      </c>
      <c r="O36" s="16"/>
      <c r="P36" s="16"/>
      <c r="Q36" s="16"/>
    </row>
    <row r="37" spans="1:17" ht="27.75" customHeight="1">
      <c r="A37" s="312" t="s">
        <v>129</v>
      </c>
      <c r="B37" s="313" t="s">
        <v>334</v>
      </c>
      <c r="C37" s="314">
        <f>C35-C36</f>
        <v>-2430</v>
      </c>
      <c r="D37" s="315">
        <f>D35-D36</f>
        <v>-1715</v>
      </c>
      <c r="E37" s="315">
        <f aca="true" t="shared" si="7" ref="E37:N37">E35-E36</f>
        <v>9588</v>
      </c>
      <c r="F37" s="315">
        <f t="shared" si="7"/>
        <v>3927</v>
      </c>
      <c r="G37" s="315">
        <f t="shared" si="7"/>
        <v>-7450</v>
      </c>
      <c r="H37" s="315">
        <f t="shared" si="7"/>
        <v>-5647</v>
      </c>
      <c r="I37" s="315">
        <f t="shared" si="7"/>
        <v>-4899</v>
      </c>
      <c r="J37" s="315">
        <f t="shared" si="7"/>
        <v>-7557</v>
      </c>
      <c r="K37" s="315">
        <f t="shared" si="7"/>
        <v>7395</v>
      </c>
      <c r="L37" s="315">
        <f t="shared" si="7"/>
        <v>2816</v>
      </c>
      <c r="M37" s="315">
        <f t="shared" si="7"/>
        <v>557</v>
      </c>
      <c r="N37" s="316">
        <f t="shared" si="7"/>
        <v>-2974</v>
      </c>
      <c r="O37" s="16"/>
      <c r="P37" s="16"/>
      <c r="Q37" s="16"/>
    </row>
    <row r="38" spans="1:17" ht="27.75" customHeight="1">
      <c r="A38" s="298" t="s">
        <v>132</v>
      </c>
      <c r="B38" s="301" t="s">
        <v>335</v>
      </c>
      <c r="C38" s="300">
        <f>C34+C37</f>
        <v>58559</v>
      </c>
      <c r="D38" s="293">
        <f aca="true" t="shared" si="8" ref="D38:N38">D34+D37</f>
        <v>56844</v>
      </c>
      <c r="E38" s="293">
        <f t="shared" si="8"/>
        <v>66432</v>
      </c>
      <c r="F38" s="293">
        <f t="shared" si="8"/>
        <v>70359</v>
      </c>
      <c r="G38" s="293">
        <f t="shared" si="8"/>
        <v>62909</v>
      </c>
      <c r="H38" s="293">
        <f t="shared" si="8"/>
        <v>57262</v>
      </c>
      <c r="I38" s="293">
        <f t="shared" si="8"/>
        <v>52363</v>
      </c>
      <c r="J38" s="293">
        <f t="shared" si="8"/>
        <v>44806</v>
      </c>
      <c r="K38" s="293">
        <f t="shared" si="8"/>
        <v>52201</v>
      </c>
      <c r="L38" s="293">
        <f t="shared" si="8"/>
        <v>55017</v>
      </c>
      <c r="M38" s="293">
        <f t="shared" si="8"/>
        <v>55574</v>
      </c>
      <c r="N38" s="294">
        <f t="shared" si="8"/>
        <v>52600</v>
      </c>
      <c r="O38" s="16"/>
      <c r="P38" s="16"/>
      <c r="Q38" s="16"/>
    </row>
    <row r="39" spans="1:17" ht="25.5">
      <c r="A39" s="302" t="s">
        <v>134</v>
      </c>
      <c r="B39" s="303" t="s">
        <v>336</v>
      </c>
      <c r="C39" s="317" t="s">
        <v>337</v>
      </c>
      <c r="D39" s="318" t="s">
        <v>337</v>
      </c>
      <c r="E39" s="318" t="s">
        <v>337</v>
      </c>
      <c r="F39" s="318" t="s">
        <v>337</v>
      </c>
      <c r="G39" s="318" t="s">
        <v>337</v>
      </c>
      <c r="H39" s="318" t="s">
        <v>337</v>
      </c>
      <c r="I39" s="318" t="s">
        <v>337</v>
      </c>
      <c r="J39" s="318" t="s">
        <v>337</v>
      </c>
      <c r="K39" s="318" t="s">
        <v>337</v>
      </c>
      <c r="L39" s="318" t="s">
        <v>337</v>
      </c>
      <c r="M39" s="318" t="s">
        <v>337</v>
      </c>
      <c r="N39" s="319" t="s">
        <v>337</v>
      </c>
      <c r="O39" s="16"/>
      <c r="P39" s="22"/>
      <c r="Q39" s="16"/>
    </row>
    <row r="40" spans="1:15" ht="25.5">
      <c r="A40" s="312" t="s">
        <v>135</v>
      </c>
      <c r="B40" s="313" t="s">
        <v>338</v>
      </c>
      <c r="C40" s="314">
        <v>0</v>
      </c>
      <c r="D40" s="315">
        <v>0</v>
      </c>
      <c r="E40" s="315">
        <v>0</v>
      </c>
      <c r="F40" s="315">
        <v>0</v>
      </c>
      <c r="G40" s="315">
        <v>0</v>
      </c>
      <c r="H40" s="315">
        <v>0</v>
      </c>
      <c r="I40" s="315">
        <v>0</v>
      </c>
      <c r="J40" s="315">
        <v>0</v>
      </c>
      <c r="K40" s="315">
        <v>0</v>
      </c>
      <c r="L40" s="315">
        <v>0</v>
      </c>
      <c r="M40" s="315">
        <v>0</v>
      </c>
      <c r="N40" s="316">
        <v>0</v>
      </c>
      <c r="O40" s="16"/>
    </row>
    <row r="41" spans="1:15" ht="30" customHeight="1" thickBot="1">
      <c r="A41" s="299" t="s">
        <v>136</v>
      </c>
      <c r="B41" s="292" t="s">
        <v>339</v>
      </c>
      <c r="C41" s="272">
        <f>C38</f>
        <v>58559</v>
      </c>
      <c r="D41" s="273">
        <f aca="true" t="shared" si="9" ref="D41:N41">D38</f>
        <v>56844</v>
      </c>
      <c r="E41" s="273">
        <f t="shared" si="9"/>
        <v>66432</v>
      </c>
      <c r="F41" s="273">
        <f t="shared" si="9"/>
        <v>70359</v>
      </c>
      <c r="G41" s="273">
        <f t="shared" si="9"/>
        <v>62909</v>
      </c>
      <c r="H41" s="273">
        <f t="shared" si="9"/>
        <v>57262</v>
      </c>
      <c r="I41" s="273">
        <f t="shared" si="9"/>
        <v>52363</v>
      </c>
      <c r="J41" s="273">
        <f t="shared" si="9"/>
        <v>44806</v>
      </c>
      <c r="K41" s="273">
        <f t="shared" si="9"/>
        <v>52201</v>
      </c>
      <c r="L41" s="273">
        <f t="shared" si="9"/>
        <v>55017</v>
      </c>
      <c r="M41" s="273">
        <f t="shared" si="9"/>
        <v>55574</v>
      </c>
      <c r="N41" s="282">
        <f t="shared" si="9"/>
        <v>52600</v>
      </c>
      <c r="O41" s="16"/>
    </row>
    <row r="42" spans="1:17" ht="13.5" thickTop="1">
      <c r="A42" s="199"/>
      <c r="B42" s="198"/>
      <c r="C42" s="16"/>
      <c r="D42" s="16"/>
      <c r="E42" s="16"/>
      <c r="F42" s="16"/>
      <c r="G42" s="16"/>
      <c r="H42" s="16"/>
      <c r="I42" s="22"/>
      <c r="J42" s="16"/>
      <c r="K42" s="16"/>
      <c r="L42" s="16"/>
      <c r="M42" s="16"/>
      <c r="N42" s="16"/>
      <c r="O42" s="16"/>
      <c r="P42" s="16"/>
      <c r="Q42" s="16"/>
    </row>
    <row r="43" spans="1:17" ht="12.75">
      <c r="A43" s="199"/>
      <c r="B43" s="198"/>
      <c r="C43" s="16"/>
      <c r="D43" s="16"/>
      <c r="E43" s="16"/>
      <c r="F43" s="16"/>
      <c r="G43" s="16"/>
      <c r="H43" s="16"/>
      <c r="I43" s="22"/>
      <c r="J43" s="16"/>
      <c r="K43" s="16"/>
      <c r="L43" s="16"/>
      <c r="M43" s="16"/>
      <c r="N43" s="16"/>
      <c r="O43" s="16"/>
      <c r="P43" s="16"/>
      <c r="Q43" s="16"/>
    </row>
    <row r="45" spans="1:17" ht="12.75">
      <c r="A45" s="20"/>
      <c r="B45" s="16"/>
      <c r="C45" s="16"/>
      <c r="D45" s="16"/>
      <c r="E45" s="16"/>
      <c r="F45" s="16"/>
      <c r="G45" s="16"/>
      <c r="H45" s="16"/>
      <c r="I45" s="16"/>
      <c r="J45" s="16"/>
      <c r="K45" s="193"/>
      <c r="L45" s="16"/>
      <c r="N45" s="16"/>
      <c r="O45" s="16"/>
      <c r="P45" s="16"/>
      <c r="Q45" s="16"/>
    </row>
    <row r="46" spans="1:17" ht="12.7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N46" s="16"/>
      <c r="O46" s="22"/>
      <c r="P46" s="16"/>
      <c r="Q46" s="16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875" style="11" customWidth="1"/>
    <col min="2" max="2" width="46.375" style="11" customWidth="1"/>
    <col min="3" max="3" width="8.375" style="11" customWidth="1"/>
    <col min="4" max="4" width="9.875" style="11" customWidth="1"/>
    <col min="5" max="6" width="10.00390625" style="11" customWidth="1"/>
    <col min="7" max="7" width="11.625" style="11" customWidth="1"/>
    <col min="8" max="16384" width="9.125" style="11" customWidth="1"/>
  </cols>
  <sheetData>
    <row r="1" spans="3:6" ht="33.75" customHeight="1">
      <c r="C1" s="37" t="s">
        <v>341</v>
      </c>
      <c r="D1" s="44"/>
      <c r="E1" s="44"/>
      <c r="F1" s="44"/>
    </row>
    <row r="2" spans="2:6" ht="12.75">
      <c r="B2" s="808" t="s">
        <v>342</v>
      </c>
      <c r="C2" s="808"/>
      <c r="D2" s="808"/>
      <c r="E2" s="808"/>
      <c r="F2" s="808"/>
    </row>
    <row r="3" spans="3:6" ht="12.75">
      <c r="C3" s="44"/>
      <c r="D3" s="44"/>
      <c r="E3" s="44"/>
      <c r="F3" s="44"/>
    </row>
    <row r="4" spans="2:7" ht="15.75" customHeight="1">
      <c r="B4" s="38"/>
      <c r="C4" s="38"/>
      <c r="D4" s="38"/>
      <c r="E4" s="44" t="s">
        <v>435</v>
      </c>
      <c r="F4" s="38"/>
      <c r="G4" s="64" t="s">
        <v>418</v>
      </c>
    </row>
    <row r="5" spans="1:7" ht="14.25" customHeight="1">
      <c r="A5" s="38"/>
      <c r="B5" s="44"/>
      <c r="C5" s="34"/>
      <c r="D5" s="34"/>
      <c r="E5" s="34"/>
      <c r="F5" s="34"/>
      <c r="G5" s="45" t="s">
        <v>87</v>
      </c>
    </row>
    <row r="6" spans="1:7" ht="14.25" customHeight="1" thickBot="1">
      <c r="A6" s="38"/>
      <c r="B6" s="34"/>
      <c r="C6" s="34"/>
      <c r="D6" s="34"/>
      <c r="E6" s="34"/>
      <c r="F6" s="34"/>
      <c r="G6" s="45"/>
    </row>
    <row r="7" spans="1:7" ht="14.25" customHeight="1" thickTop="1">
      <c r="A7" s="462"/>
      <c r="B7" s="463" t="s">
        <v>436</v>
      </c>
      <c r="C7" s="465" t="s">
        <v>437</v>
      </c>
      <c r="D7" s="462" t="s">
        <v>438</v>
      </c>
      <c r="E7" s="464" t="s">
        <v>439</v>
      </c>
      <c r="F7" s="467" t="s">
        <v>440</v>
      </c>
      <c r="G7" s="466" t="s">
        <v>441</v>
      </c>
    </row>
    <row r="8" spans="1:7" ht="13.5" customHeight="1">
      <c r="A8" s="810" t="s">
        <v>89</v>
      </c>
      <c r="B8" s="832" t="s">
        <v>88</v>
      </c>
      <c r="C8" s="458" t="s">
        <v>175</v>
      </c>
      <c r="D8" s="457" t="s">
        <v>84</v>
      </c>
      <c r="E8" s="459" t="s">
        <v>242</v>
      </c>
      <c r="F8" s="460" t="s">
        <v>242</v>
      </c>
      <c r="G8" s="461" t="s">
        <v>340</v>
      </c>
    </row>
    <row r="9" spans="1:7" ht="25.5" customHeight="1">
      <c r="A9" s="831"/>
      <c r="B9" s="833"/>
      <c r="C9" s="443" t="s">
        <v>174</v>
      </c>
      <c r="D9" s="441" t="s">
        <v>154</v>
      </c>
      <c r="E9" s="444" t="s">
        <v>91</v>
      </c>
      <c r="F9" s="442" t="s">
        <v>92</v>
      </c>
      <c r="G9" s="445" t="s">
        <v>177</v>
      </c>
    </row>
    <row r="10" spans="1:7" ht="13.5" customHeight="1">
      <c r="A10" s="49" t="s">
        <v>93</v>
      </c>
      <c r="B10" s="446" t="s">
        <v>453</v>
      </c>
      <c r="C10" s="50">
        <f>C11+C12</f>
        <v>55389</v>
      </c>
      <c r="D10" s="51">
        <f>D11+D12</f>
        <v>42078</v>
      </c>
      <c r="E10" s="50">
        <f>E11+E12</f>
        <v>41464</v>
      </c>
      <c r="F10" s="52">
        <f>F11+F12</f>
        <v>57778</v>
      </c>
      <c r="G10" s="52">
        <f>G11+G12</f>
        <v>47229</v>
      </c>
    </row>
    <row r="11" spans="1:7" ht="13.5">
      <c r="A11" s="49" t="s">
        <v>94</v>
      </c>
      <c r="B11" s="447" t="s">
        <v>454</v>
      </c>
      <c r="C11" s="79">
        <v>5203</v>
      </c>
      <c r="D11" s="99">
        <v>985</v>
      </c>
      <c r="E11" s="79">
        <v>985</v>
      </c>
      <c r="F11" s="52">
        <v>3042</v>
      </c>
      <c r="G11" s="52">
        <v>1625</v>
      </c>
    </row>
    <row r="12" spans="1:7" ht="14.25" customHeight="1">
      <c r="A12" s="49" t="s">
        <v>95</v>
      </c>
      <c r="B12" s="447" t="s">
        <v>455</v>
      </c>
      <c r="C12" s="80">
        <f>SUM(C13:C15)+C22</f>
        <v>50186</v>
      </c>
      <c r="D12" s="100">
        <f>SUM(D13:D15)+D22</f>
        <v>41093</v>
      </c>
      <c r="E12" s="80">
        <f>SUM(E13:E15)+E22</f>
        <v>40479</v>
      </c>
      <c r="F12" s="106">
        <f>SUM(F13:F15)+F22</f>
        <v>54736</v>
      </c>
      <c r="G12" s="106">
        <f>SUM(G13:G15)+G22</f>
        <v>45604</v>
      </c>
    </row>
    <row r="13" spans="1:7" ht="12.75">
      <c r="A13" s="49" t="s">
        <v>96</v>
      </c>
      <c r="B13" s="448" t="s">
        <v>97</v>
      </c>
      <c r="C13" s="81">
        <v>0</v>
      </c>
      <c r="D13" s="77"/>
      <c r="E13" s="71"/>
      <c r="F13" s="107"/>
      <c r="G13" s="112"/>
    </row>
    <row r="14" spans="1:7" ht="12.75">
      <c r="A14" s="49" t="s">
        <v>98</v>
      </c>
      <c r="B14" s="448" t="s">
        <v>99</v>
      </c>
      <c r="C14" s="81">
        <v>43351</v>
      </c>
      <c r="D14" s="77">
        <v>33896</v>
      </c>
      <c r="E14" s="71">
        <v>33896</v>
      </c>
      <c r="F14" s="107">
        <v>48865</v>
      </c>
      <c r="G14" s="112">
        <v>40000</v>
      </c>
    </row>
    <row r="15" spans="1:7" ht="14.25" customHeight="1">
      <c r="A15" s="49" t="s">
        <v>100</v>
      </c>
      <c r="B15" s="448" t="s">
        <v>101</v>
      </c>
      <c r="C15" s="82">
        <f>SUM(C16+C20+C21)</f>
        <v>5411</v>
      </c>
      <c r="D15" s="101">
        <f>SUM(D16+D20+D21)</f>
        <v>6185</v>
      </c>
      <c r="E15" s="82">
        <f>SUM(E16+E20+E21)</f>
        <v>5571</v>
      </c>
      <c r="F15" s="108">
        <f>SUM(F16+F20+F21)</f>
        <v>5320</v>
      </c>
      <c r="G15" s="108">
        <f>SUM(G16+G20+G21)</f>
        <v>4940</v>
      </c>
    </row>
    <row r="16" spans="1:7" ht="12" customHeight="1">
      <c r="A16" s="49" t="s">
        <v>102</v>
      </c>
      <c r="B16" s="449" t="s">
        <v>103</v>
      </c>
      <c r="C16" s="81">
        <v>3237</v>
      </c>
      <c r="D16" s="102">
        <v>3585</v>
      </c>
      <c r="E16" s="81">
        <f>SUM(E17+E18+E19)</f>
        <v>2971</v>
      </c>
      <c r="F16" s="107">
        <f>SUM(F17+F18+F19)</f>
        <v>2971</v>
      </c>
      <c r="G16" s="107">
        <f>SUM(G17+G18+G19)</f>
        <v>1662</v>
      </c>
    </row>
    <row r="17" spans="1:7" ht="13.5" customHeight="1">
      <c r="A17" s="49"/>
      <c r="B17" s="450" t="s">
        <v>104</v>
      </c>
      <c r="C17" s="83">
        <v>4239</v>
      </c>
      <c r="D17" s="77">
        <v>4559</v>
      </c>
      <c r="E17" s="71">
        <v>4559</v>
      </c>
      <c r="F17" s="207">
        <v>4559</v>
      </c>
      <c r="G17" s="112">
        <v>3812</v>
      </c>
    </row>
    <row r="18" spans="1:7" ht="12.75" customHeight="1">
      <c r="A18" s="49"/>
      <c r="B18" s="450" t="s">
        <v>105</v>
      </c>
      <c r="C18" s="83">
        <v>-1002</v>
      </c>
      <c r="D18" s="77">
        <v>-974</v>
      </c>
      <c r="E18" s="71">
        <v>-1588</v>
      </c>
      <c r="F18" s="207">
        <v>-1588</v>
      </c>
      <c r="G18" s="112">
        <v>-2150</v>
      </c>
    </row>
    <row r="19" spans="1:7" ht="12" customHeight="1">
      <c r="A19" s="49"/>
      <c r="B19" s="450" t="s">
        <v>106</v>
      </c>
      <c r="C19" s="83">
        <v>0</v>
      </c>
      <c r="D19" s="77"/>
      <c r="E19" s="71"/>
      <c r="F19" s="207"/>
      <c r="G19" s="112"/>
    </row>
    <row r="20" spans="1:7" ht="12.75">
      <c r="A20" s="84" t="s">
        <v>107</v>
      </c>
      <c r="B20" s="449" t="s">
        <v>108</v>
      </c>
      <c r="C20" s="85">
        <v>0</v>
      </c>
      <c r="D20" s="77"/>
      <c r="E20" s="71"/>
      <c r="F20" s="208"/>
      <c r="G20" s="112"/>
    </row>
    <row r="21" spans="1:7" ht="12.75">
      <c r="A21" s="84" t="s">
        <v>109</v>
      </c>
      <c r="B21" s="449" t="s">
        <v>110</v>
      </c>
      <c r="C21" s="83">
        <v>2174</v>
      </c>
      <c r="D21" s="77">
        <v>2600</v>
      </c>
      <c r="E21" s="71">
        <v>2600</v>
      </c>
      <c r="F21" s="207">
        <v>2349</v>
      </c>
      <c r="G21" s="112">
        <v>3278</v>
      </c>
    </row>
    <row r="22" spans="1:7" ht="25.5">
      <c r="A22" s="84" t="s">
        <v>111</v>
      </c>
      <c r="B22" s="448" t="s">
        <v>112</v>
      </c>
      <c r="C22" s="83">
        <v>1424</v>
      </c>
      <c r="D22" s="77">
        <v>1012</v>
      </c>
      <c r="E22" s="71">
        <v>1012</v>
      </c>
      <c r="F22" s="207">
        <v>551</v>
      </c>
      <c r="G22" s="112">
        <v>664</v>
      </c>
    </row>
    <row r="23" spans="1:7" ht="12.75">
      <c r="A23" s="84" t="s">
        <v>113</v>
      </c>
      <c r="B23" s="446" t="s">
        <v>456</v>
      </c>
      <c r="C23" s="50">
        <f>C24</f>
        <v>12023</v>
      </c>
      <c r="D23" s="51">
        <f>D24</f>
        <v>7855</v>
      </c>
      <c r="E23" s="50">
        <f>E24</f>
        <v>10225</v>
      </c>
      <c r="F23" s="52">
        <f>F24</f>
        <v>8897</v>
      </c>
      <c r="G23" s="52">
        <f>G24</f>
        <v>8453</v>
      </c>
    </row>
    <row r="24" spans="1:7" ht="13.5">
      <c r="A24" s="49" t="s">
        <v>113</v>
      </c>
      <c r="B24" s="451" t="s">
        <v>457</v>
      </c>
      <c r="C24" s="86">
        <f>SUM(C25:C27)+C29</f>
        <v>12023</v>
      </c>
      <c r="D24" s="103">
        <f>SUM(D25:D27)+D29</f>
        <v>7855</v>
      </c>
      <c r="E24" s="86">
        <f>SUM(E25:E27)+E29</f>
        <v>10225</v>
      </c>
      <c r="F24" s="109">
        <f>SUM(F25:F27)+F29</f>
        <v>8897</v>
      </c>
      <c r="G24" s="109">
        <f>SUM(G25:G27)+G29</f>
        <v>8453</v>
      </c>
    </row>
    <row r="25" spans="1:7" ht="12.75">
      <c r="A25" s="49" t="s">
        <v>114</v>
      </c>
      <c r="B25" s="449" t="s">
        <v>115</v>
      </c>
      <c r="C25" s="87">
        <v>6688</v>
      </c>
      <c r="D25" s="77">
        <v>5589</v>
      </c>
      <c r="E25" s="71">
        <v>5589</v>
      </c>
      <c r="F25" s="107">
        <v>5588</v>
      </c>
      <c r="G25" s="112">
        <v>6404</v>
      </c>
    </row>
    <row r="26" spans="1:7" ht="12.75">
      <c r="A26" s="49" t="s">
        <v>116</v>
      </c>
      <c r="B26" s="449" t="s">
        <v>117</v>
      </c>
      <c r="C26" s="87">
        <v>234</v>
      </c>
      <c r="D26" s="77"/>
      <c r="E26" s="71"/>
      <c r="F26" s="107">
        <v>435</v>
      </c>
      <c r="G26" s="112"/>
    </row>
    <row r="27" spans="1:7" ht="12.75">
      <c r="A27" s="49" t="s">
        <v>118</v>
      </c>
      <c r="B27" s="449" t="s">
        <v>119</v>
      </c>
      <c r="C27" s="87">
        <v>1991</v>
      </c>
      <c r="D27" s="77">
        <v>2266</v>
      </c>
      <c r="E27" s="71">
        <v>4201</v>
      </c>
      <c r="F27" s="107">
        <v>2874</v>
      </c>
      <c r="G27" s="112">
        <v>2049</v>
      </c>
    </row>
    <row r="28" spans="1:7" ht="12.75">
      <c r="A28" s="49" t="s">
        <v>120</v>
      </c>
      <c r="B28" s="449" t="s">
        <v>121</v>
      </c>
      <c r="C28" s="88">
        <v>0</v>
      </c>
      <c r="D28" s="77"/>
      <c r="E28" s="71"/>
      <c r="F28" s="209"/>
      <c r="G28" s="112"/>
    </row>
    <row r="29" spans="1:7" ht="12.75">
      <c r="A29" s="49" t="s">
        <v>122</v>
      </c>
      <c r="B29" s="449" t="s">
        <v>123</v>
      </c>
      <c r="C29" s="87">
        <v>3110</v>
      </c>
      <c r="D29" s="77"/>
      <c r="E29" s="71">
        <v>435</v>
      </c>
      <c r="F29" s="107"/>
      <c r="G29" s="112"/>
    </row>
    <row r="30" spans="1:7" ht="12.75">
      <c r="A30" s="49" t="s">
        <v>124</v>
      </c>
      <c r="B30" s="446" t="s">
        <v>458</v>
      </c>
      <c r="C30" s="89">
        <f>SUM(C31:C33)</f>
        <v>129</v>
      </c>
      <c r="D30" s="104">
        <f>SUM(D31:D33)</f>
        <v>0</v>
      </c>
      <c r="E30" s="89">
        <f>SUM(E31:E33)</f>
        <v>0</v>
      </c>
      <c r="F30" s="110">
        <f>SUM(F31:F33)</f>
        <v>0</v>
      </c>
      <c r="G30" s="110">
        <f>SUM(G31:G33)</f>
        <v>0</v>
      </c>
    </row>
    <row r="31" spans="1:7" ht="12.75">
      <c r="A31" s="84" t="s">
        <v>125</v>
      </c>
      <c r="B31" s="452" t="s">
        <v>459</v>
      </c>
      <c r="C31" s="90">
        <v>0</v>
      </c>
      <c r="D31" s="77"/>
      <c r="E31" s="71"/>
      <c r="F31" s="111"/>
      <c r="G31" s="112"/>
    </row>
    <row r="32" spans="1:7" ht="12.75">
      <c r="A32" s="49" t="s">
        <v>126</v>
      </c>
      <c r="B32" s="452" t="s">
        <v>460</v>
      </c>
      <c r="C32" s="91">
        <v>129</v>
      </c>
      <c r="D32" s="77"/>
      <c r="E32" s="71"/>
      <c r="F32" s="111"/>
      <c r="G32" s="112"/>
    </row>
    <row r="33" spans="1:7" ht="12.75">
      <c r="A33" s="49" t="s">
        <v>127</v>
      </c>
      <c r="B33" s="452" t="s">
        <v>461</v>
      </c>
      <c r="C33" s="91">
        <v>0</v>
      </c>
      <c r="D33" s="77"/>
      <c r="E33" s="71"/>
      <c r="F33" s="111"/>
      <c r="G33" s="112"/>
    </row>
    <row r="34" spans="1:7" ht="12.75">
      <c r="A34" s="49" t="s">
        <v>128</v>
      </c>
      <c r="B34" s="453" t="s">
        <v>462</v>
      </c>
      <c r="C34" s="50">
        <f>C35+C37</f>
        <v>1104</v>
      </c>
      <c r="D34" s="51">
        <f>D35+D37</f>
        <v>8826</v>
      </c>
      <c r="E34" s="50">
        <f>E35+E37</f>
        <v>8826</v>
      </c>
      <c r="F34" s="52">
        <f>F35+F37</f>
        <v>6631</v>
      </c>
      <c r="G34" s="52">
        <f>G35+G37</f>
        <v>14618</v>
      </c>
    </row>
    <row r="35" spans="1:7" ht="12.75">
      <c r="A35" s="49" t="s">
        <v>129</v>
      </c>
      <c r="B35" s="452" t="s">
        <v>463</v>
      </c>
      <c r="C35" s="92">
        <v>1098</v>
      </c>
      <c r="D35" s="77">
        <v>826</v>
      </c>
      <c r="E35" s="71">
        <v>826</v>
      </c>
      <c r="F35" s="210">
        <v>753</v>
      </c>
      <c r="G35" s="112">
        <v>7118</v>
      </c>
    </row>
    <row r="36" spans="1:7" ht="12.75">
      <c r="A36" s="49"/>
      <c r="B36" s="454" t="s">
        <v>131</v>
      </c>
      <c r="C36" s="92">
        <v>0</v>
      </c>
      <c r="D36" s="77"/>
      <c r="E36" s="71"/>
      <c r="F36" s="210"/>
      <c r="G36" s="112"/>
    </row>
    <row r="37" spans="1:7" ht="12.75">
      <c r="A37" s="49" t="s">
        <v>132</v>
      </c>
      <c r="B37" s="452" t="s">
        <v>464</v>
      </c>
      <c r="C37" s="93">
        <v>6</v>
      </c>
      <c r="D37" s="77">
        <v>8000</v>
      </c>
      <c r="E37" s="71">
        <v>8000</v>
      </c>
      <c r="F37" s="200">
        <v>5878</v>
      </c>
      <c r="G37" s="112">
        <v>7500</v>
      </c>
    </row>
    <row r="38" spans="1:7" ht="12.75">
      <c r="A38" s="49"/>
      <c r="B38" s="454" t="s">
        <v>131</v>
      </c>
      <c r="C38" s="94">
        <v>0</v>
      </c>
      <c r="D38" s="77"/>
      <c r="E38" s="71"/>
      <c r="F38" s="211"/>
      <c r="G38" s="112"/>
    </row>
    <row r="39" spans="1:7" ht="12.75">
      <c r="A39" s="49" t="s">
        <v>134</v>
      </c>
      <c r="B39" s="453" t="s">
        <v>465</v>
      </c>
      <c r="C39" s="79">
        <f>SUM(C40:C41)</f>
        <v>344</v>
      </c>
      <c r="D39" s="79">
        <f>SUM(D40:D41)</f>
        <v>329</v>
      </c>
      <c r="E39" s="79">
        <f>SUM(E40:E41)</f>
        <v>329</v>
      </c>
      <c r="F39" s="52">
        <f>SUM(F40:F41)</f>
        <v>45</v>
      </c>
      <c r="G39" s="52">
        <f>SUM(G40:G41)</f>
        <v>0</v>
      </c>
    </row>
    <row r="40" spans="1:7" ht="12.75">
      <c r="A40" s="49" t="s">
        <v>135</v>
      </c>
      <c r="B40" s="455" t="s">
        <v>466</v>
      </c>
      <c r="C40" s="90">
        <v>50</v>
      </c>
      <c r="D40" s="105">
        <v>329</v>
      </c>
      <c r="E40" s="93">
        <v>329</v>
      </c>
      <c r="F40" s="111"/>
      <c r="G40" s="200">
        <v>0</v>
      </c>
    </row>
    <row r="41" spans="1:7" ht="12.75">
      <c r="A41" s="49" t="s">
        <v>136</v>
      </c>
      <c r="B41" s="455" t="s">
        <v>467</v>
      </c>
      <c r="C41" s="92">
        <v>294</v>
      </c>
      <c r="D41" s="77">
        <v>0</v>
      </c>
      <c r="E41" s="71"/>
      <c r="F41" s="210">
        <v>45</v>
      </c>
      <c r="G41" s="112">
        <v>0</v>
      </c>
    </row>
    <row r="42" spans="1:7" ht="12.75" customHeight="1">
      <c r="A42" s="49" t="s">
        <v>137</v>
      </c>
      <c r="B42" s="453" t="s">
        <v>468</v>
      </c>
      <c r="C42" s="50">
        <f>SUM(C43:C44)</f>
        <v>289</v>
      </c>
      <c r="D42" s="51">
        <f>SUM(D43:D44)</f>
        <v>178</v>
      </c>
      <c r="E42" s="50">
        <f>SUM(E43:E44)</f>
        <v>178</v>
      </c>
      <c r="F42" s="52">
        <f>SUM(F43:F44)</f>
        <v>106</v>
      </c>
      <c r="G42" s="52">
        <f>SUM(G43:G44)</f>
        <v>180</v>
      </c>
    </row>
    <row r="43" spans="1:7" ht="12.75" customHeight="1">
      <c r="A43" s="49" t="s">
        <v>138</v>
      </c>
      <c r="B43" s="455" t="s">
        <v>469</v>
      </c>
      <c r="C43" s="87">
        <v>0</v>
      </c>
      <c r="D43" s="77"/>
      <c r="E43" s="71"/>
      <c r="F43" s="107"/>
      <c r="G43" s="112"/>
    </row>
    <row r="44" spans="1:7" ht="12" customHeight="1">
      <c r="A44" s="49" t="s">
        <v>139</v>
      </c>
      <c r="B44" s="455" t="s">
        <v>470</v>
      </c>
      <c r="C44" s="87">
        <v>289</v>
      </c>
      <c r="D44" s="77">
        <v>178</v>
      </c>
      <c r="E44" s="71">
        <v>178</v>
      </c>
      <c r="F44" s="107">
        <v>106</v>
      </c>
      <c r="G44" s="112">
        <v>180</v>
      </c>
    </row>
    <row r="45" spans="1:7" ht="12.75" customHeight="1">
      <c r="A45" s="49" t="s">
        <v>141</v>
      </c>
      <c r="B45" s="453" t="s">
        <v>471</v>
      </c>
      <c r="C45" s="79">
        <v>0</v>
      </c>
      <c r="D45" s="99">
        <v>0</v>
      </c>
      <c r="E45" s="79">
        <v>0</v>
      </c>
      <c r="F45" s="52"/>
      <c r="G45" s="52"/>
    </row>
    <row r="46" spans="1:7" ht="12.75">
      <c r="A46" s="49" t="s">
        <v>142</v>
      </c>
      <c r="B46" s="455" t="s">
        <v>472</v>
      </c>
      <c r="C46" s="87"/>
      <c r="D46" s="61"/>
      <c r="E46" s="60"/>
      <c r="F46" s="107"/>
      <c r="G46" s="113"/>
    </row>
    <row r="47" spans="1:7" ht="12.75">
      <c r="A47" s="49" t="s">
        <v>143</v>
      </c>
      <c r="B47" s="455" t="s">
        <v>473</v>
      </c>
      <c r="C47" s="87">
        <v>0</v>
      </c>
      <c r="D47" s="61"/>
      <c r="E47" s="60"/>
      <c r="F47" s="107"/>
      <c r="G47" s="113"/>
    </row>
    <row r="48" spans="1:7" ht="12.75">
      <c r="A48" s="49" t="s">
        <v>144</v>
      </c>
      <c r="B48" s="453" t="s">
        <v>474</v>
      </c>
      <c r="C48" s="79">
        <v>0</v>
      </c>
      <c r="D48" s="99">
        <v>0</v>
      </c>
      <c r="E48" s="79">
        <v>0</v>
      </c>
      <c r="F48" s="52"/>
      <c r="G48" s="52"/>
    </row>
    <row r="49" spans="1:7" ht="12.75">
      <c r="A49" s="49" t="s">
        <v>145</v>
      </c>
      <c r="B49" s="455" t="s">
        <v>475</v>
      </c>
      <c r="C49" s="87"/>
      <c r="D49" s="61"/>
      <c r="E49" s="60"/>
      <c r="F49" s="107"/>
      <c r="G49" s="113"/>
    </row>
    <row r="50" spans="1:7" ht="19.5" customHeight="1">
      <c r="A50" s="49" t="s">
        <v>146</v>
      </c>
      <c r="B50" s="78" t="s">
        <v>147</v>
      </c>
      <c r="C50" s="50">
        <f>C10+C23+C30+C34+C42+C45+C48+C49+C39</f>
        <v>69278</v>
      </c>
      <c r="D50" s="51">
        <f>D10+D23+D30+D34+D42+D45+D48+D49+D39</f>
        <v>59266</v>
      </c>
      <c r="E50" s="50">
        <f>E10+E23+E30+E34+E42+E45+E48+E49+E39</f>
        <v>61022</v>
      </c>
      <c r="F50" s="52">
        <f>F10+F23+F30+F34+F42+F45+F48+F49+F39</f>
        <v>73457</v>
      </c>
      <c r="G50" s="52">
        <f>G10+G23+G30+G34+G42+G45+G48+G49+G39</f>
        <v>70480</v>
      </c>
    </row>
    <row r="51" spans="1:7" ht="15" customHeight="1">
      <c r="A51" s="95" t="s">
        <v>148</v>
      </c>
      <c r="B51" s="96" t="s">
        <v>476</v>
      </c>
      <c r="C51" s="97">
        <v>10483</v>
      </c>
      <c r="D51" s="61">
        <v>29950</v>
      </c>
      <c r="E51" s="60">
        <v>39578</v>
      </c>
      <c r="F51" s="113">
        <v>31017</v>
      </c>
      <c r="G51" s="113">
        <v>12881</v>
      </c>
    </row>
    <row r="52" spans="1:7" ht="12.75">
      <c r="A52" s="84" t="s">
        <v>149</v>
      </c>
      <c r="B52" s="456" t="s">
        <v>477</v>
      </c>
      <c r="C52" s="87"/>
      <c r="D52" s="61"/>
      <c r="E52" s="60"/>
      <c r="F52" s="107"/>
      <c r="G52" s="113"/>
    </row>
    <row r="53" spans="1:7" ht="12.75">
      <c r="A53" s="84" t="s">
        <v>150</v>
      </c>
      <c r="B53" s="456" t="s">
        <v>478</v>
      </c>
      <c r="C53" s="98">
        <v>-2266</v>
      </c>
      <c r="D53" s="61"/>
      <c r="E53" s="60"/>
      <c r="F53" s="212">
        <v>-596</v>
      </c>
      <c r="G53" s="113"/>
    </row>
    <row r="54" spans="1:7" ht="21" customHeight="1" thickBot="1">
      <c r="A54" s="214" t="s">
        <v>151</v>
      </c>
      <c r="B54" s="215" t="s">
        <v>152</v>
      </c>
      <c r="C54" s="216">
        <f>SUM(C50:C53)</f>
        <v>77495</v>
      </c>
      <c r="D54" s="217">
        <f>SUM(D50:D53)</f>
        <v>89216</v>
      </c>
      <c r="E54" s="216">
        <f>SUM(E50:E53)</f>
        <v>100600</v>
      </c>
      <c r="F54" s="218">
        <f>SUM(F50:F53)</f>
        <v>103878</v>
      </c>
      <c r="G54" s="218">
        <f>SUM(G50:G53)</f>
        <v>83361</v>
      </c>
    </row>
    <row r="55" spans="1:7" ht="19.5" customHeight="1" thickTop="1">
      <c r="A55" s="53"/>
      <c r="B55" s="54"/>
      <c r="C55" s="55"/>
      <c r="D55" s="55"/>
      <c r="E55" s="55"/>
      <c r="F55" s="55"/>
      <c r="G55" s="55"/>
    </row>
    <row r="56" spans="1:7" ht="19.5" customHeight="1">
      <c r="A56" s="53"/>
      <c r="B56" s="54"/>
      <c r="C56" s="55"/>
      <c r="D56" s="55"/>
      <c r="E56" s="55"/>
      <c r="F56" s="55"/>
      <c r="G56" s="55"/>
    </row>
    <row r="57" spans="1:7" ht="19.5" customHeight="1">
      <c r="A57" s="53"/>
      <c r="B57" s="54"/>
      <c r="C57" s="55"/>
      <c r="D57" s="55"/>
      <c r="E57" s="55"/>
      <c r="F57" s="55"/>
      <c r="G57" s="55"/>
    </row>
    <row r="58" spans="1:7" ht="37.5" customHeight="1">
      <c r="A58" s="47"/>
      <c r="C58" s="37" t="s">
        <v>344</v>
      </c>
      <c r="E58" s="48"/>
      <c r="F58" s="46"/>
      <c r="G58" s="56"/>
    </row>
    <row r="59" spans="1:6" ht="12.75">
      <c r="A59" s="57"/>
      <c r="B59" s="808" t="s">
        <v>342</v>
      </c>
      <c r="C59" s="809"/>
      <c r="D59" s="809"/>
      <c r="E59" s="809"/>
      <c r="F59" s="809"/>
    </row>
    <row r="60" spans="1:7" ht="12.75">
      <c r="A60" s="57"/>
      <c r="C60" s="58"/>
      <c r="D60" s="59"/>
      <c r="F60" s="34"/>
      <c r="G60" s="59"/>
    </row>
    <row r="61" spans="1:7" ht="12.75">
      <c r="A61" s="57"/>
      <c r="B61" s="44"/>
      <c r="C61" s="58"/>
      <c r="D61" s="59"/>
      <c r="F61" s="34"/>
      <c r="G61" s="59"/>
    </row>
    <row r="62" spans="1:7" ht="12.75">
      <c r="A62" s="48"/>
      <c r="B62" s="44"/>
      <c r="C62" s="48"/>
      <c r="D62" s="59"/>
      <c r="E62" s="48" t="s">
        <v>435</v>
      </c>
      <c r="F62" s="34"/>
      <c r="G62" s="48" t="s">
        <v>420</v>
      </c>
    </row>
    <row r="63" spans="1:7" ht="12.75">
      <c r="A63" s="48"/>
      <c r="B63" s="34"/>
      <c r="F63" s="34"/>
      <c r="G63" s="59" t="s">
        <v>87</v>
      </c>
    </row>
    <row r="64" spans="1:7" ht="12.75">
      <c r="A64" s="48"/>
      <c r="B64" s="34"/>
      <c r="F64" s="34"/>
      <c r="G64" s="59"/>
    </row>
    <row r="65" spans="1:7" ht="13.5" thickBot="1">
      <c r="A65" s="48"/>
      <c r="B65" s="34"/>
      <c r="F65" s="34"/>
      <c r="G65" s="59"/>
    </row>
    <row r="66" spans="1:7" ht="14.25" customHeight="1" thickTop="1">
      <c r="A66" s="806" t="s">
        <v>89</v>
      </c>
      <c r="B66" s="219" t="s">
        <v>153</v>
      </c>
      <c r="C66" s="219" t="s">
        <v>176</v>
      </c>
      <c r="D66" s="220" t="s">
        <v>343</v>
      </c>
      <c r="E66" s="221" t="s">
        <v>242</v>
      </c>
      <c r="F66" s="219" t="s">
        <v>343</v>
      </c>
      <c r="G66" s="222" t="s">
        <v>340</v>
      </c>
    </row>
    <row r="67" spans="1:7" ht="26.25" customHeight="1">
      <c r="A67" s="807"/>
      <c r="B67" s="223"/>
      <c r="C67" s="223" t="s">
        <v>90</v>
      </c>
      <c r="D67" s="224" t="s">
        <v>154</v>
      </c>
      <c r="E67" s="225" t="s">
        <v>91</v>
      </c>
      <c r="F67" s="223" t="s">
        <v>92</v>
      </c>
      <c r="G67" s="226" t="s">
        <v>177</v>
      </c>
    </row>
    <row r="68" spans="1:7" ht="35.25" customHeight="1">
      <c r="A68" s="67" t="s">
        <v>93</v>
      </c>
      <c r="B68" s="68" t="s">
        <v>479</v>
      </c>
      <c r="C68" s="62">
        <f>SUM(C69:C77)</f>
        <v>26231</v>
      </c>
      <c r="D68" s="61">
        <f>SUM(D69:D77)</f>
        <v>32915</v>
      </c>
      <c r="E68" s="60">
        <f>SUM(E69:E77)</f>
        <v>37102</v>
      </c>
      <c r="F68" s="66">
        <f>SUM(F69:F77)</f>
        <v>31277</v>
      </c>
      <c r="G68" s="113">
        <f>SUM(G69:G77)</f>
        <v>38793</v>
      </c>
    </row>
    <row r="69" spans="1:7" ht="12.75">
      <c r="A69" s="67" t="s">
        <v>94</v>
      </c>
      <c r="B69" s="69" t="s">
        <v>481</v>
      </c>
      <c r="C69" s="74">
        <v>8916</v>
      </c>
      <c r="D69" s="77">
        <v>9924</v>
      </c>
      <c r="E69" s="71">
        <v>12116</v>
      </c>
      <c r="F69" s="206">
        <v>10558</v>
      </c>
      <c r="G69" s="112">
        <v>12405</v>
      </c>
    </row>
    <row r="70" spans="1:7" ht="12.75">
      <c r="A70" s="67" t="s">
        <v>95</v>
      </c>
      <c r="B70" s="69" t="s">
        <v>480</v>
      </c>
      <c r="C70" s="74">
        <v>2402</v>
      </c>
      <c r="D70" s="77">
        <v>2832</v>
      </c>
      <c r="E70" s="71">
        <v>3224</v>
      </c>
      <c r="F70" s="206">
        <v>2733</v>
      </c>
      <c r="G70" s="112">
        <v>3381</v>
      </c>
    </row>
    <row r="71" spans="1:7" ht="12.75">
      <c r="A71" s="67" t="s">
        <v>96</v>
      </c>
      <c r="B71" s="69" t="s">
        <v>482</v>
      </c>
      <c r="C71" s="74">
        <v>14118</v>
      </c>
      <c r="D71" s="77">
        <v>20159</v>
      </c>
      <c r="E71" s="71">
        <v>19856</v>
      </c>
      <c r="F71" s="206">
        <v>14818</v>
      </c>
      <c r="G71" s="112">
        <v>23007</v>
      </c>
    </row>
    <row r="72" spans="1:7" ht="12.75">
      <c r="A72" s="67" t="s">
        <v>98</v>
      </c>
      <c r="B72" s="69" t="s">
        <v>483</v>
      </c>
      <c r="C72" s="74">
        <v>795</v>
      </c>
      <c r="D72" s="77">
        <v>0</v>
      </c>
      <c r="E72" s="71">
        <v>1906</v>
      </c>
      <c r="F72" s="206">
        <v>3168</v>
      </c>
      <c r="G72" s="112"/>
    </row>
    <row r="73" spans="1:7" ht="12.75">
      <c r="A73" s="67" t="s">
        <v>100</v>
      </c>
      <c r="B73" s="69" t="s">
        <v>484</v>
      </c>
      <c r="C73" s="74"/>
      <c r="D73" s="77"/>
      <c r="E73" s="71"/>
      <c r="F73" s="206"/>
      <c r="G73" s="112"/>
    </row>
    <row r="74" spans="1:7" ht="12.75">
      <c r="A74" s="67" t="s">
        <v>102</v>
      </c>
      <c r="B74" s="69" t="s">
        <v>485</v>
      </c>
      <c r="C74" s="74"/>
      <c r="D74" s="77"/>
      <c r="E74" s="71"/>
      <c r="F74" s="206"/>
      <c r="G74" s="112"/>
    </row>
    <row r="75" spans="1:7" ht="12.75">
      <c r="A75" s="67" t="s">
        <v>107</v>
      </c>
      <c r="B75" s="69" t="s">
        <v>486</v>
      </c>
      <c r="C75" s="74"/>
      <c r="D75" s="77"/>
      <c r="E75" s="71"/>
      <c r="F75" s="206"/>
      <c r="G75" s="112"/>
    </row>
    <row r="76" spans="1:7" ht="12.75">
      <c r="A76" s="67" t="s">
        <v>109</v>
      </c>
      <c r="B76" s="69" t="s">
        <v>487</v>
      </c>
      <c r="C76" s="74">
        <v>0</v>
      </c>
      <c r="D76" s="77">
        <v>0</v>
      </c>
      <c r="E76" s="71">
        <v>0</v>
      </c>
      <c r="F76" s="206"/>
      <c r="G76" s="112"/>
    </row>
    <row r="77" spans="1:7" ht="12.75">
      <c r="A77" s="67" t="s">
        <v>111</v>
      </c>
      <c r="B77" s="69" t="s">
        <v>488</v>
      </c>
      <c r="C77" s="74"/>
      <c r="D77" s="77"/>
      <c r="E77" s="71"/>
      <c r="F77" s="206"/>
      <c r="G77" s="112"/>
    </row>
    <row r="78" spans="1:7" ht="36.75" customHeight="1">
      <c r="A78" s="67" t="s">
        <v>113</v>
      </c>
      <c r="B78" s="68" t="s">
        <v>489</v>
      </c>
      <c r="C78" s="62">
        <f>SUM(C79:C85)</f>
        <v>7028</v>
      </c>
      <c r="D78" s="61">
        <f>SUM(D79:D85)</f>
        <v>35050</v>
      </c>
      <c r="E78" s="60">
        <f>SUM(E79:E85)</f>
        <v>41181</v>
      </c>
      <c r="F78" s="66">
        <f>SUM(F79:F85)</f>
        <v>23501</v>
      </c>
      <c r="G78" s="113">
        <f>SUM(G79:G85)</f>
        <v>17451</v>
      </c>
    </row>
    <row r="79" spans="1:7" ht="12.75">
      <c r="A79" s="67" t="s">
        <v>114</v>
      </c>
      <c r="B79" s="69" t="s">
        <v>490</v>
      </c>
      <c r="C79" s="74">
        <v>1938</v>
      </c>
      <c r="D79" s="77">
        <v>24333</v>
      </c>
      <c r="E79" s="71">
        <v>29292</v>
      </c>
      <c r="F79" s="206">
        <v>17998</v>
      </c>
      <c r="G79" s="112">
        <v>10150</v>
      </c>
    </row>
    <row r="80" spans="1:7" ht="12.75">
      <c r="A80" s="67" t="s">
        <v>116</v>
      </c>
      <c r="B80" s="69" t="s">
        <v>491</v>
      </c>
      <c r="C80" s="74">
        <v>440</v>
      </c>
      <c r="D80" s="77">
        <v>5917</v>
      </c>
      <c r="E80" s="71">
        <v>7089</v>
      </c>
      <c r="F80" s="206">
        <v>4412</v>
      </c>
      <c r="G80" s="112">
        <v>2538</v>
      </c>
    </row>
    <row r="81" spans="1:7" ht="12.75">
      <c r="A81" s="67" t="s">
        <v>156</v>
      </c>
      <c r="B81" s="69" t="s">
        <v>492</v>
      </c>
      <c r="C81" s="74">
        <v>3755</v>
      </c>
      <c r="D81" s="77">
        <v>3600</v>
      </c>
      <c r="E81" s="71">
        <v>3600</v>
      </c>
      <c r="F81" s="206">
        <v>862</v>
      </c>
      <c r="G81" s="112">
        <v>3810</v>
      </c>
    </row>
    <row r="82" spans="1:7" ht="12.75">
      <c r="A82" s="67" t="s">
        <v>118</v>
      </c>
      <c r="B82" s="69" t="s">
        <v>493</v>
      </c>
      <c r="C82" s="74">
        <v>787</v>
      </c>
      <c r="D82" s="77">
        <v>900</v>
      </c>
      <c r="E82" s="71">
        <v>900</v>
      </c>
      <c r="F82" s="206">
        <v>215</v>
      </c>
      <c r="G82" s="112">
        <v>953</v>
      </c>
    </row>
    <row r="83" spans="1:7" ht="12.75">
      <c r="A83" s="67" t="s">
        <v>120</v>
      </c>
      <c r="B83" s="69" t="s">
        <v>494</v>
      </c>
      <c r="C83" s="74">
        <v>0</v>
      </c>
      <c r="D83" s="77"/>
      <c r="E83" s="71"/>
      <c r="F83" s="206">
        <v>3</v>
      </c>
      <c r="G83" s="112"/>
    </row>
    <row r="84" spans="1:7" ht="12.75">
      <c r="A84" s="67" t="s">
        <v>122</v>
      </c>
      <c r="B84" s="69" t="s">
        <v>495</v>
      </c>
      <c r="C84" s="74">
        <v>68</v>
      </c>
      <c r="D84" s="77"/>
      <c r="E84" s="71"/>
      <c r="F84" s="206"/>
      <c r="G84" s="112"/>
    </row>
    <row r="85" spans="1:7" ht="12.75">
      <c r="A85" s="67" t="s">
        <v>124</v>
      </c>
      <c r="B85" s="69" t="s">
        <v>496</v>
      </c>
      <c r="C85" s="74">
        <v>40</v>
      </c>
      <c r="D85" s="77">
        <v>300</v>
      </c>
      <c r="E85" s="71">
        <v>300</v>
      </c>
      <c r="F85" s="206">
        <v>11</v>
      </c>
      <c r="G85" s="112"/>
    </row>
    <row r="86" spans="1:7" ht="37.5" customHeight="1">
      <c r="A86" s="67" t="s">
        <v>125</v>
      </c>
      <c r="B86" s="68" t="s">
        <v>497</v>
      </c>
      <c r="C86" s="62">
        <f>SUM(C87:C91)</f>
        <v>19150</v>
      </c>
      <c r="D86" s="61">
        <f>SUM(D87:D91)</f>
        <v>20601</v>
      </c>
      <c r="E86" s="60">
        <f>SUM(E87:E91)</f>
        <v>21494</v>
      </c>
      <c r="F86" s="66">
        <f>SUM(F87:F91)</f>
        <v>19284</v>
      </c>
      <c r="G86" s="113">
        <f>SUM(G87:G91)</f>
        <v>22625</v>
      </c>
    </row>
    <row r="87" spans="1:7" ht="12.75" customHeight="1">
      <c r="A87" s="67" t="s">
        <v>126</v>
      </c>
      <c r="B87" s="69" t="s">
        <v>498</v>
      </c>
      <c r="C87" s="74"/>
      <c r="D87" s="77"/>
      <c r="E87" s="71"/>
      <c r="F87" s="206"/>
      <c r="G87" s="112"/>
    </row>
    <row r="88" spans="1:7" ht="12.75">
      <c r="A88" s="67" t="s">
        <v>127</v>
      </c>
      <c r="B88" s="69" t="s">
        <v>499</v>
      </c>
      <c r="C88" s="74">
        <v>12681</v>
      </c>
      <c r="D88" s="77">
        <v>12480</v>
      </c>
      <c r="E88" s="71">
        <v>12560</v>
      </c>
      <c r="F88" s="206">
        <v>12480</v>
      </c>
      <c r="G88" s="112">
        <v>11567</v>
      </c>
    </row>
    <row r="89" spans="1:7" ht="12.75">
      <c r="A89" s="67" t="s">
        <v>128</v>
      </c>
      <c r="B89" s="69" t="s">
        <v>500</v>
      </c>
      <c r="C89" s="74">
        <v>942</v>
      </c>
      <c r="D89" s="77">
        <v>1300</v>
      </c>
      <c r="E89" s="71">
        <v>2113</v>
      </c>
      <c r="F89" s="206">
        <v>1318</v>
      </c>
      <c r="G89" s="112">
        <v>1491</v>
      </c>
    </row>
    <row r="90" spans="1:7" ht="12.75">
      <c r="A90" s="67" t="s">
        <v>129</v>
      </c>
      <c r="B90" s="69" t="s">
        <v>501</v>
      </c>
      <c r="C90" s="74">
        <v>5527</v>
      </c>
      <c r="D90" s="77">
        <v>6821</v>
      </c>
      <c r="E90" s="71">
        <v>6821</v>
      </c>
      <c r="F90" s="206">
        <v>5486</v>
      </c>
      <c r="G90" s="112">
        <v>9567</v>
      </c>
    </row>
    <row r="91" spans="1:7" ht="12.75">
      <c r="A91" s="67" t="s">
        <v>132</v>
      </c>
      <c r="B91" s="69" t="s">
        <v>502</v>
      </c>
      <c r="C91" s="74"/>
      <c r="D91" s="77"/>
      <c r="E91" s="71"/>
      <c r="F91" s="32"/>
      <c r="G91" s="112"/>
    </row>
    <row r="92" spans="1:7" ht="38.25" customHeight="1">
      <c r="A92" s="67" t="s">
        <v>134</v>
      </c>
      <c r="B92" s="68" t="s">
        <v>503</v>
      </c>
      <c r="C92" s="75" t="s">
        <v>158</v>
      </c>
      <c r="D92" s="61">
        <f>SUM(D93:D96)</f>
        <v>650</v>
      </c>
      <c r="E92" s="60">
        <f>SUM(E93:E96)</f>
        <v>823</v>
      </c>
      <c r="F92" s="75" t="s">
        <v>158</v>
      </c>
      <c r="G92" s="113">
        <f>SUM(G93:G96)</f>
        <v>4492</v>
      </c>
    </row>
    <row r="93" spans="1:7" ht="12.75">
      <c r="A93" s="67" t="s">
        <v>135</v>
      </c>
      <c r="B93" s="69" t="s">
        <v>504</v>
      </c>
      <c r="C93" s="74"/>
      <c r="D93" s="77">
        <v>650</v>
      </c>
      <c r="E93" s="71">
        <v>823</v>
      </c>
      <c r="F93" s="32"/>
      <c r="G93" s="112">
        <v>432</v>
      </c>
    </row>
    <row r="94" spans="1:7" ht="12.75">
      <c r="A94" s="67" t="s">
        <v>136</v>
      </c>
      <c r="B94" s="69" t="s">
        <v>505</v>
      </c>
      <c r="C94" s="74"/>
      <c r="D94" s="77">
        <v>0</v>
      </c>
      <c r="E94" s="71">
        <v>0</v>
      </c>
      <c r="F94" s="32"/>
      <c r="G94" s="112">
        <v>4060</v>
      </c>
    </row>
    <row r="95" spans="1:7" ht="12.75">
      <c r="A95" s="67" t="s">
        <v>137</v>
      </c>
      <c r="B95" s="69" t="s">
        <v>506</v>
      </c>
      <c r="C95" s="74"/>
      <c r="D95" s="77"/>
      <c r="E95" s="71"/>
      <c r="F95" s="32"/>
      <c r="G95" s="112"/>
    </row>
    <row r="96" spans="1:7" ht="12.75">
      <c r="A96" s="67" t="s">
        <v>138</v>
      </c>
      <c r="B96" s="69" t="s">
        <v>507</v>
      </c>
      <c r="C96" s="74"/>
      <c r="D96" s="77"/>
      <c r="E96" s="71"/>
      <c r="F96" s="32"/>
      <c r="G96" s="112"/>
    </row>
    <row r="97" spans="1:7" ht="25.5" customHeight="1">
      <c r="A97" s="67" t="s">
        <v>139</v>
      </c>
      <c r="B97" s="68" t="s">
        <v>508</v>
      </c>
      <c r="C97" s="76">
        <v>0</v>
      </c>
      <c r="D97" s="61">
        <v>0</v>
      </c>
      <c r="E97" s="60">
        <v>0</v>
      </c>
      <c r="F97" s="114">
        <v>0</v>
      </c>
      <c r="G97" s="113">
        <v>0</v>
      </c>
    </row>
    <row r="98" spans="1:7" ht="24.75" customHeight="1">
      <c r="A98" s="67" t="s">
        <v>141</v>
      </c>
      <c r="B98" s="68" t="s">
        <v>509</v>
      </c>
      <c r="C98" s="62">
        <f>SUM(C99:C100)</f>
        <v>0</v>
      </c>
      <c r="D98" s="61">
        <f>SUM(D99:D100)</f>
        <v>0</v>
      </c>
      <c r="E98" s="60">
        <f>SUM(E99:E100)</f>
        <v>0</v>
      </c>
      <c r="F98" s="66">
        <v>0</v>
      </c>
      <c r="G98" s="113">
        <v>0</v>
      </c>
    </row>
    <row r="99" spans="1:7" ht="12.75">
      <c r="A99" s="67" t="s">
        <v>142</v>
      </c>
      <c r="B99" s="69" t="s">
        <v>510</v>
      </c>
      <c r="C99" s="74">
        <v>0</v>
      </c>
      <c r="D99" s="61">
        <v>0</v>
      </c>
      <c r="E99" s="60">
        <v>0</v>
      </c>
      <c r="F99" s="32"/>
      <c r="G99" s="113"/>
    </row>
    <row r="100" spans="1:7" ht="12.75">
      <c r="A100" s="67" t="s">
        <v>143</v>
      </c>
      <c r="B100" s="69" t="s">
        <v>511</v>
      </c>
      <c r="C100" s="74">
        <v>0</v>
      </c>
      <c r="D100" s="61">
        <v>0</v>
      </c>
      <c r="E100" s="60">
        <v>0</v>
      </c>
      <c r="F100" s="32"/>
      <c r="G100" s="113"/>
    </row>
    <row r="101" spans="1:7" ht="33.75" customHeight="1">
      <c r="A101" s="72" t="s">
        <v>144</v>
      </c>
      <c r="B101" s="68" t="s">
        <v>160</v>
      </c>
      <c r="C101" s="62">
        <f>SUM(C68+C78+C86+C97+C98)</f>
        <v>52409</v>
      </c>
      <c r="D101" s="61">
        <f>SUM(D68+D78+D86+D97+D98+D92)</f>
        <v>89216</v>
      </c>
      <c r="E101" s="60">
        <f>SUM(E68+E78+E86+E97+E98+E92)</f>
        <v>100600</v>
      </c>
      <c r="F101" s="66">
        <f>SUM(F68+F78+F86+F97+F98)</f>
        <v>74062</v>
      </c>
      <c r="G101" s="113">
        <f>SUM(G68+G78+G86+G97+G98+G92)</f>
        <v>83361</v>
      </c>
    </row>
    <row r="102" spans="1:7" ht="12.75">
      <c r="A102" s="73" t="s">
        <v>145</v>
      </c>
      <c r="B102" s="69" t="s">
        <v>161</v>
      </c>
      <c r="C102" s="74"/>
      <c r="D102" s="77"/>
      <c r="E102" s="71"/>
      <c r="F102" s="32"/>
      <c r="G102" s="112"/>
    </row>
    <row r="103" spans="1:7" ht="12.75">
      <c r="A103" s="73" t="s">
        <v>146</v>
      </c>
      <c r="B103" s="70" t="s">
        <v>162</v>
      </c>
      <c r="C103" s="74">
        <v>109</v>
      </c>
      <c r="D103" s="77"/>
      <c r="E103" s="71"/>
      <c r="F103" s="32">
        <v>233</v>
      </c>
      <c r="G103" s="112"/>
    </row>
    <row r="104" spans="1:7" ht="35.25" customHeight="1" thickBot="1">
      <c r="A104" s="227" t="s">
        <v>148</v>
      </c>
      <c r="B104" s="228" t="s">
        <v>163</v>
      </c>
      <c r="C104" s="229">
        <f>SUM(C101:C103)</f>
        <v>52518</v>
      </c>
      <c r="D104" s="230">
        <f>SUM(D101:D103)</f>
        <v>89216</v>
      </c>
      <c r="E104" s="231">
        <f>SUM(E101:E103)</f>
        <v>100600</v>
      </c>
      <c r="F104" s="232">
        <f>SUM(F101:F103)</f>
        <v>74295</v>
      </c>
      <c r="G104" s="233">
        <f>SUM(G101:G103)</f>
        <v>83361</v>
      </c>
    </row>
    <row r="105" spans="1:7" ht="13.5" thickTop="1">
      <c r="A105" s="34"/>
      <c r="B105" s="34"/>
      <c r="D105" s="34"/>
      <c r="E105" s="63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2:6" ht="12.75">
      <c r="B124" s="34"/>
      <c r="C124" s="34"/>
      <c r="D124" s="34"/>
      <c r="E124" s="34"/>
      <c r="F124" s="34"/>
    </row>
    <row r="125" spans="2:6" ht="12.75">
      <c r="B125" s="34"/>
      <c r="C125" s="34"/>
      <c r="D125" s="34"/>
      <c r="E125" s="34"/>
      <c r="F125" s="34"/>
    </row>
  </sheetData>
  <sheetProtection/>
  <mergeCells count="5">
    <mergeCell ref="A66:A67"/>
    <mergeCell ref="B2:F2"/>
    <mergeCell ref="B59:F59"/>
    <mergeCell ref="A8:A9"/>
    <mergeCell ref="B8:B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34"/>
  <sheetViews>
    <sheetView workbookViewId="0" topLeftCell="A1">
      <selection activeCell="F16" sqref="F16"/>
    </sheetView>
  </sheetViews>
  <sheetFormatPr defaultColWidth="9.00390625" defaultRowHeight="12.75"/>
  <cols>
    <col min="1" max="1" width="3.25390625" style="0" customWidth="1"/>
    <col min="2" max="2" width="22.625" style="0" customWidth="1"/>
    <col min="3" max="10" width="8.25390625" style="0" customWidth="1"/>
  </cols>
  <sheetData>
    <row r="1" spans="2:10" ht="12.75">
      <c r="B1" s="11" t="s">
        <v>29</v>
      </c>
      <c r="C1" s="11"/>
      <c r="D1" s="11"/>
      <c r="E1" s="11"/>
      <c r="F1" s="11"/>
      <c r="G1" s="11"/>
      <c r="H1" s="847" t="s">
        <v>419</v>
      </c>
      <c r="I1" s="847"/>
      <c r="J1" s="847"/>
    </row>
    <row r="2" spans="2:10" ht="12.75" customHeight="1">
      <c r="B2" s="11"/>
      <c r="C2" s="11"/>
      <c r="D2" s="11"/>
      <c r="E2" s="11"/>
      <c r="F2" s="11"/>
      <c r="G2" s="11"/>
      <c r="H2" s="847" t="s">
        <v>524</v>
      </c>
      <c r="I2" s="847"/>
      <c r="J2" s="847"/>
    </row>
    <row r="3" spans="2:10" ht="32.25" customHeight="1">
      <c r="B3" s="11"/>
      <c r="C3" s="11"/>
      <c r="D3" s="11"/>
      <c r="E3" s="11"/>
      <c r="F3" s="11"/>
      <c r="G3" s="11"/>
      <c r="H3" s="38"/>
      <c r="I3" s="38"/>
      <c r="J3" s="38"/>
    </row>
    <row r="4" spans="1:10" ht="18.75">
      <c r="A4" s="839" t="s">
        <v>340</v>
      </c>
      <c r="B4" s="839"/>
      <c r="C4" s="839"/>
      <c r="D4" s="839"/>
      <c r="E4" s="839"/>
      <c r="F4" s="839"/>
      <c r="G4" s="839"/>
      <c r="H4" s="839"/>
      <c r="I4" s="839"/>
      <c r="J4" s="839"/>
    </row>
    <row r="5" spans="1:10" ht="18.75">
      <c r="A5" s="839" t="s">
        <v>512</v>
      </c>
      <c r="B5" s="839"/>
      <c r="C5" s="839"/>
      <c r="D5" s="839"/>
      <c r="E5" s="839"/>
      <c r="F5" s="839"/>
      <c r="G5" s="839"/>
      <c r="H5" s="839"/>
      <c r="I5" s="839"/>
      <c r="J5" s="839"/>
    </row>
    <row r="6" spans="2:10" ht="12.75">
      <c r="B6" s="11"/>
      <c r="C6" s="11"/>
      <c r="D6" s="11"/>
      <c r="E6" s="11"/>
      <c r="F6" s="11"/>
      <c r="G6" s="11"/>
      <c r="H6" s="11"/>
      <c r="I6" s="11"/>
      <c r="J6" s="11"/>
    </row>
    <row r="7" spans="2:10" ht="12.75">
      <c r="B7" s="11"/>
      <c r="C7" s="11"/>
      <c r="D7" s="11"/>
      <c r="E7" s="11"/>
      <c r="F7" s="11"/>
      <c r="G7" s="11"/>
      <c r="H7" s="11"/>
      <c r="I7" s="11"/>
      <c r="J7" s="11"/>
    </row>
    <row r="8" spans="1:10" ht="18.75">
      <c r="A8" s="839" t="s">
        <v>2</v>
      </c>
      <c r="B8" s="839"/>
      <c r="C8" s="839"/>
      <c r="D8" s="839"/>
      <c r="E8" s="839"/>
      <c r="F8" s="839"/>
      <c r="G8" s="839"/>
      <c r="H8" s="839"/>
      <c r="I8" s="839"/>
      <c r="J8" s="839"/>
    </row>
    <row r="9" spans="2:10" ht="12.75">
      <c r="B9" s="11"/>
      <c r="C9" s="11"/>
      <c r="D9" s="11"/>
      <c r="E9" s="11"/>
      <c r="F9" s="11"/>
      <c r="G9" s="11"/>
      <c r="H9" s="11"/>
      <c r="I9" s="11"/>
      <c r="J9" s="11"/>
    </row>
    <row r="10" spans="2:10" ht="13.5" thickBot="1">
      <c r="B10" s="11"/>
      <c r="C10" s="11"/>
      <c r="D10" s="11"/>
      <c r="E10" s="11"/>
      <c r="F10" s="11"/>
      <c r="G10" s="11"/>
      <c r="H10" s="11"/>
      <c r="I10" s="840" t="s">
        <v>37</v>
      </c>
      <c r="J10" s="840"/>
    </row>
    <row r="11" spans="1:10" ht="13.5" thickTop="1">
      <c r="A11" s="836"/>
      <c r="B11" s="474" t="s">
        <v>436</v>
      </c>
      <c r="C11" s="476" t="s">
        <v>437</v>
      </c>
      <c r="D11" s="477" t="s">
        <v>438</v>
      </c>
      <c r="E11" s="475" t="s">
        <v>439</v>
      </c>
      <c r="F11" s="474" t="s">
        <v>440</v>
      </c>
      <c r="G11" s="476" t="s">
        <v>441</v>
      </c>
      <c r="H11" s="477" t="s">
        <v>442</v>
      </c>
      <c r="I11" s="475" t="s">
        <v>443</v>
      </c>
      <c r="J11" s="468" t="s">
        <v>446</v>
      </c>
    </row>
    <row r="12" spans="1:10" ht="39.75" customHeight="1">
      <c r="A12" s="837"/>
      <c r="B12" s="834" t="s">
        <v>165</v>
      </c>
      <c r="C12" s="841" t="s">
        <v>519</v>
      </c>
      <c r="D12" s="842"/>
      <c r="E12" s="843" t="s">
        <v>520</v>
      </c>
      <c r="F12" s="844"/>
      <c r="G12" s="841" t="s">
        <v>521</v>
      </c>
      <c r="H12" s="842"/>
      <c r="I12" s="845" t="s">
        <v>513</v>
      </c>
      <c r="J12" s="846"/>
    </row>
    <row r="13" spans="1:10" ht="27.75" customHeight="1">
      <c r="A13" s="838"/>
      <c r="B13" s="835"/>
      <c r="C13" s="502" t="s">
        <v>514</v>
      </c>
      <c r="D13" s="503" t="s">
        <v>515</v>
      </c>
      <c r="E13" s="504" t="s">
        <v>514</v>
      </c>
      <c r="F13" s="505" t="s">
        <v>515</v>
      </c>
      <c r="G13" s="502" t="s">
        <v>514</v>
      </c>
      <c r="H13" s="503" t="s">
        <v>515</v>
      </c>
      <c r="I13" s="504" t="s">
        <v>514</v>
      </c>
      <c r="J13" s="506" t="s">
        <v>515</v>
      </c>
    </row>
    <row r="14" spans="1:10" ht="36" customHeight="1">
      <c r="A14" s="495" t="s">
        <v>93</v>
      </c>
      <c r="B14" s="496" t="s">
        <v>12</v>
      </c>
      <c r="C14" s="497">
        <v>47229</v>
      </c>
      <c r="D14" s="498"/>
      <c r="E14" s="499"/>
      <c r="F14" s="500"/>
      <c r="G14" s="497"/>
      <c r="H14" s="498"/>
      <c r="I14" s="499">
        <f>SUM(C14:H14)</f>
        <v>47229</v>
      </c>
      <c r="J14" s="501"/>
    </row>
    <row r="15" spans="1:10" ht="36" customHeight="1">
      <c r="A15" s="469" t="s">
        <v>94</v>
      </c>
      <c r="B15" s="470" t="s">
        <v>166</v>
      </c>
      <c r="C15" s="478">
        <v>8453</v>
      </c>
      <c r="D15" s="479"/>
      <c r="E15" s="480"/>
      <c r="F15" s="481"/>
      <c r="G15" s="478"/>
      <c r="H15" s="479"/>
      <c r="I15" s="480">
        <f aca="true" t="shared" si="0" ref="I15:I23">SUM(C15:H15)</f>
        <v>8453</v>
      </c>
      <c r="J15" s="482"/>
    </row>
    <row r="16" spans="1:10" ht="36" customHeight="1">
      <c r="A16" s="469" t="s">
        <v>95</v>
      </c>
      <c r="B16" s="471" t="s">
        <v>516</v>
      </c>
      <c r="C16" s="478">
        <v>0</v>
      </c>
      <c r="D16" s="479"/>
      <c r="E16" s="480"/>
      <c r="F16" s="481"/>
      <c r="G16" s="478"/>
      <c r="H16" s="479"/>
      <c r="I16" s="480">
        <f t="shared" si="0"/>
        <v>0</v>
      </c>
      <c r="J16" s="482"/>
    </row>
    <row r="17" spans="1:10" ht="36" customHeight="1">
      <c r="A17" s="469" t="s">
        <v>96</v>
      </c>
      <c r="B17" s="470" t="s">
        <v>24</v>
      </c>
      <c r="C17" s="478">
        <v>14618</v>
      </c>
      <c r="D17" s="479"/>
      <c r="E17" s="480"/>
      <c r="F17" s="481"/>
      <c r="G17" s="478"/>
      <c r="H17" s="479"/>
      <c r="I17" s="480">
        <f t="shared" si="0"/>
        <v>14618</v>
      </c>
      <c r="J17" s="482"/>
    </row>
    <row r="18" spans="1:10" ht="36" customHeight="1">
      <c r="A18" s="469" t="s">
        <v>98</v>
      </c>
      <c r="B18" s="471" t="s">
        <v>517</v>
      </c>
      <c r="C18" s="478">
        <v>0</v>
      </c>
      <c r="D18" s="479"/>
      <c r="E18" s="480"/>
      <c r="F18" s="481"/>
      <c r="G18" s="478"/>
      <c r="H18" s="479"/>
      <c r="I18" s="480">
        <f t="shared" si="0"/>
        <v>0</v>
      </c>
      <c r="J18" s="482"/>
    </row>
    <row r="19" spans="1:10" ht="36" customHeight="1">
      <c r="A19" s="469" t="s">
        <v>100</v>
      </c>
      <c r="B19" s="471" t="s">
        <v>518</v>
      </c>
      <c r="C19" s="478">
        <v>0</v>
      </c>
      <c r="D19" s="479"/>
      <c r="E19" s="480"/>
      <c r="F19" s="481"/>
      <c r="G19" s="478"/>
      <c r="H19" s="479"/>
      <c r="I19" s="480">
        <f t="shared" si="0"/>
        <v>0</v>
      </c>
      <c r="J19" s="482"/>
    </row>
    <row r="20" spans="1:10" ht="36" customHeight="1">
      <c r="A20" s="469" t="s">
        <v>102</v>
      </c>
      <c r="B20" s="470" t="s">
        <v>522</v>
      </c>
      <c r="C20" s="478">
        <v>0</v>
      </c>
      <c r="D20" s="479"/>
      <c r="E20" s="480"/>
      <c r="F20" s="481"/>
      <c r="G20" s="478"/>
      <c r="H20" s="479"/>
      <c r="I20" s="480">
        <f t="shared" si="0"/>
        <v>0</v>
      </c>
      <c r="J20" s="482"/>
    </row>
    <row r="21" spans="1:10" ht="36" customHeight="1">
      <c r="A21" s="469" t="s">
        <v>107</v>
      </c>
      <c r="B21" s="471" t="s">
        <v>523</v>
      </c>
      <c r="C21" s="478">
        <v>180</v>
      </c>
      <c r="D21" s="479"/>
      <c r="E21" s="480"/>
      <c r="F21" s="481"/>
      <c r="G21" s="478"/>
      <c r="H21" s="479"/>
      <c r="I21" s="480">
        <f t="shared" si="0"/>
        <v>180</v>
      </c>
      <c r="J21" s="482"/>
    </row>
    <row r="22" spans="1:10" ht="36" customHeight="1">
      <c r="A22" s="472" t="s">
        <v>109</v>
      </c>
      <c r="B22" s="473" t="s">
        <v>167</v>
      </c>
      <c r="C22" s="483">
        <v>12881</v>
      </c>
      <c r="D22" s="484"/>
      <c r="E22" s="485"/>
      <c r="F22" s="486"/>
      <c r="G22" s="483"/>
      <c r="H22" s="484"/>
      <c r="I22" s="485">
        <f t="shared" si="0"/>
        <v>12881</v>
      </c>
      <c r="J22" s="487"/>
    </row>
    <row r="23" spans="1:10" ht="36" customHeight="1" thickBot="1">
      <c r="A23" s="488" t="s">
        <v>111</v>
      </c>
      <c r="B23" s="489" t="s">
        <v>45</v>
      </c>
      <c r="C23" s="490">
        <f>SUM(C14:C22)</f>
        <v>83361</v>
      </c>
      <c r="D23" s="491"/>
      <c r="E23" s="492">
        <v>0</v>
      </c>
      <c r="F23" s="493"/>
      <c r="G23" s="490">
        <v>0</v>
      </c>
      <c r="H23" s="491"/>
      <c r="I23" s="490">
        <f t="shared" si="0"/>
        <v>83361</v>
      </c>
      <c r="J23" s="494"/>
    </row>
    <row r="24" spans="2:10" ht="13.5" thickTop="1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2.75">
      <c r="B26" s="11"/>
      <c r="C26" s="11"/>
      <c r="D26" s="11"/>
      <c r="E26" s="11"/>
      <c r="F26" s="11"/>
      <c r="G26" s="11"/>
      <c r="H26" s="11"/>
      <c r="I26" s="11"/>
      <c r="J26" s="11"/>
    </row>
    <row r="27" spans="2:10" ht="12.75">
      <c r="B27" s="11"/>
      <c r="C27" s="11"/>
      <c r="D27" s="11"/>
      <c r="E27" s="11"/>
      <c r="F27" s="11"/>
      <c r="G27" s="11"/>
      <c r="H27" s="11"/>
      <c r="I27" s="11"/>
      <c r="J27" s="11"/>
    </row>
    <row r="28" spans="2:10" ht="12.75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2.75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2.75">
      <c r="B30" s="11"/>
      <c r="C30" s="11"/>
      <c r="D30" s="11"/>
      <c r="E30" s="11"/>
      <c r="F30" s="11"/>
      <c r="G30" s="11"/>
      <c r="H30" s="11"/>
      <c r="I30" s="11"/>
      <c r="J30" s="11"/>
    </row>
    <row r="31" spans="2:10" ht="12.75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</sheetData>
  <mergeCells count="12">
    <mergeCell ref="A4:J4"/>
    <mergeCell ref="A5:J5"/>
    <mergeCell ref="H1:J1"/>
    <mergeCell ref="H2:J2"/>
    <mergeCell ref="B12:B13"/>
    <mergeCell ref="A11:A13"/>
    <mergeCell ref="A8:J8"/>
    <mergeCell ref="I10:J10"/>
    <mergeCell ref="C12:D12"/>
    <mergeCell ref="E12:F12"/>
    <mergeCell ref="G12:H12"/>
    <mergeCell ref="I12:J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J38"/>
  <sheetViews>
    <sheetView workbookViewId="0" topLeftCell="A4">
      <selection activeCell="M12" sqref="M12"/>
    </sheetView>
  </sheetViews>
  <sheetFormatPr defaultColWidth="9.00390625" defaultRowHeight="12.75"/>
  <cols>
    <col min="1" max="1" width="3.25390625" style="0" customWidth="1"/>
    <col min="2" max="2" width="22.625" style="0" customWidth="1"/>
    <col min="3" max="10" width="8.25390625" style="0" customWidth="1"/>
  </cols>
  <sheetData>
    <row r="1" spans="2:10" ht="12.75">
      <c r="B1" s="11" t="s">
        <v>29</v>
      </c>
      <c r="C1" s="11"/>
      <c r="D1" s="11"/>
      <c r="E1" s="11"/>
      <c r="F1" s="11"/>
      <c r="G1" s="11"/>
      <c r="H1" s="847" t="s">
        <v>421</v>
      </c>
      <c r="I1" s="847"/>
      <c r="J1" s="847"/>
    </row>
    <row r="2" spans="2:10" ht="12.75" customHeight="1">
      <c r="B2" s="11"/>
      <c r="C2" s="11"/>
      <c r="D2" s="11"/>
      <c r="E2" s="11"/>
      <c r="F2" s="11"/>
      <c r="G2" s="11"/>
      <c r="H2" s="847" t="s">
        <v>524</v>
      </c>
      <c r="I2" s="847"/>
      <c r="J2" s="847"/>
    </row>
    <row r="3" spans="2:10" ht="13.5" customHeight="1">
      <c r="B3" s="11"/>
      <c r="C3" s="11"/>
      <c r="D3" s="11"/>
      <c r="E3" s="11"/>
      <c r="F3" s="11"/>
      <c r="G3" s="11"/>
      <c r="H3" s="38"/>
      <c r="I3" s="38"/>
      <c r="J3" s="38"/>
    </row>
    <row r="4" spans="1:10" ht="18.75">
      <c r="A4" s="839" t="s">
        <v>340</v>
      </c>
      <c r="B4" s="839"/>
      <c r="C4" s="839"/>
      <c r="D4" s="839"/>
      <c r="E4" s="839"/>
      <c r="F4" s="839"/>
      <c r="G4" s="839"/>
      <c r="H4" s="839"/>
      <c r="I4" s="839"/>
      <c r="J4" s="839"/>
    </row>
    <row r="5" spans="1:10" ht="18.75">
      <c r="A5" s="839" t="s">
        <v>525</v>
      </c>
      <c r="B5" s="839"/>
      <c r="C5" s="839"/>
      <c r="D5" s="839"/>
      <c r="E5" s="839"/>
      <c r="F5" s="839"/>
      <c r="G5" s="839"/>
      <c r="H5" s="839"/>
      <c r="I5" s="839"/>
      <c r="J5" s="839"/>
    </row>
    <row r="6" spans="2:10" ht="12.75">
      <c r="B6" s="11"/>
      <c r="C6" s="11"/>
      <c r="D6" s="11"/>
      <c r="E6" s="11"/>
      <c r="F6" s="11"/>
      <c r="G6" s="11"/>
      <c r="H6" s="11"/>
      <c r="I6" s="11"/>
      <c r="J6" s="11"/>
    </row>
    <row r="7" spans="2:10" ht="12.75">
      <c r="B7" s="11"/>
      <c r="C7" s="11"/>
      <c r="D7" s="11"/>
      <c r="E7" s="11"/>
      <c r="F7" s="11"/>
      <c r="G7" s="11"/>
      <c r="H7" s="11"/>
      <c r="I7" s="11"/>
      <c r="J7" s="11"/>
    </row>
    <row r="8" spans="1:10" ht="18.75">
      <c r="A8" s="839" t="s">
        <v>168</v>
      </c>
      <c r="B8" s="839"/>
      <c r="C8" s="839"/>
      <c r="D8" s="839"/>
      <c r="E8" s="839"/>
      <c r="F8" s="839"/>
      <c r="G8" s="839"/>
      <c r="H8" s="839"/>
      <c r="I8" s="839"/>
      <c r="J8" s="839"/>
    </row>
    <row r="9" spans="2:10" ht="7.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0" ht="13.5" thickBot="1">
      <c r="B10" s="11"/>
      <c r="C10" s="11"/>
      <c r="D10" s="11"/>
      <c r="E10" s="11"/>
      <c r="F10" s="11"/>
      <c r="G10" s="11"/>
      <c r="H10" s="11"/>
      <c r="I10" s="840" t="s">
        <v>37</v>
      </c>
      <c r="J10" s="840"/>
    </row>
    <row r="11" spans="1:10" ht="13.5" thickTop="1">
      <c r="A11" s="836"/>
      <c r="B11" s="474" t="s">
        <v>436</v>
      </c>
      <c r="C11" s="476" t="s">
        <v>437</v>
      </c>
      <c r="D11" s="477" t="s">
        <v>438</v>
      </c>
      <c r="E11" s="475" t="s">
        <v>439</v>
      </c>
      <c r="F11" s="474" t="s">
        <v>440</v>
      </c>
      <c r="G11" s="476" t="s">
        <v>441</v>
      </c>
      <c r="H11" s="477" t="s">
        <v>442</v>
      </c>
      <c r="I11" s="475" t="s">
        <v>443</v>
      </c>
      <c r="J11" s="468" t="s">
        <v>446</v>
      </c>
    </row>
    <row r="12" spans="1:10" ht="39.75" customHeight="1">
      <c r="A12" s="837"/>
      <c r="B12" s="834" t="s">
        <v>165</v>
      </c>
      <c r="C12" s="841" t="s">
        <v>519</v>
      </c>
      <c r="D12" s="842"/>
      <c r="E12" s="843" t="s">
        <v>520</v>
      </c>
      <c r="F12" s="844"/>
      <c r="G12" s="841" t="s">
        <v>521</v>
      </c>
      <c r="H12" s="842"/>
      <c r="I12" s="845" t="s">
        <v>513</v>
      </c>
      <c r="J12" s="846"/>
    </row>
    <row r="13" spans="1:10" ht="27.75" customHeight="1">
      <c r="A13" s="838"/>
      <c r="B13" s="835"/>
      <c r="C13" s="502" t="s">
        <v>514</v>
      </c>
      <c r="D13" s="503" t="s">
        <v>515</v>
      </c>
      <c r="E13" s="504" t="s">
        <v>514</v>
      </c>
      <c r="F13" s="505" t="s">
        <v>515</v>
      </c>
      <c r="G13" s="502" t="s">
        <v>514</v>
      </c>
      <c r="H13" s="503" t="s">
        <v>515</v>
      </c>
      <c r="I13" s="504" t="s">
        <v>514</v>
      </c>
      <c r="J13" s="506" t="s">
        <v>515</v>
      </c>
    </row>
    <row r="14" spans="1:10" ht="31.5" customHeight="1">
      <c r="A14" s="495" t="s">
        <v>93</v>
      </c>
      <c r="B14" s="496" t="s">
        <v>314</v>
      </c>
      <c r="C14" s="497">
        <v>12405</v>
      </c>
      <c r="D14" s="498"/>
      <c r="E14" s="499"/>
      <c r="F14" s="500"/>
      <c r="G14" s="497"/>
      <c r="H14" s="498"/>
      <c r="I14" s="499">
        <f aca="true" t="shared" si="0" ref="I14:I27">SUM(C14:H14)</f>
        <v>12405</v>
      </c>
      <c r="J14" s="501"/>
    </row>
    <row r="15" spans="1:10" ht="31.5" customHeight="1">
      <c r="A15" s="469" t="s">
        <v>94</v>
      </c>
      <c r="B15" s="471" t="s">
        <v>526</v>
      </c>
      <c r="C15" s="478">
        <v>3381</v>
      </c>
      <c r="D15" s="479"/>
      <c r="E15" s="480"/>
      <c r="F15" s="481"/>
      <c r="G15" s="478"/>
      <c r="H15" s="479"/>
      <c r="I15" s="480">
        <f t="shared" si="0"/>
        <v>3381</v>
      </c>
      <c r="J15" s="482"/>
    </row>
    <row r="16" spans="1:10" ht="31.5" customHeight="1">
      <c r="A16" s="469" t="s">
        <v>95</v>
      </c>
      <c r="B16" s="471" t="s">
        <v>58</v>
      </c>
      <c r="C16" s="478">
        <v>23007</v>
      </c>
      <c r="D16" s="479"/>
      <c r="E16" s="480"/>
      <c r="F16" s="481"/>
      <c r="G16" s="478"/>
      <c r="H16" s="479"/>
      <c r="I16" s="480">
        <f t="shared" si="0"/>
        <v>23007</v>
      </c>
      <c r="J16" s="482"/>
    </row>
    <row r="17" spans="1:10" ht="31.5" customHeight="1">
      <c r="A17" s="469" t="s">
        <v>96</v>
      </c>
      <c r="B17" s="470" t="s">
        <v>527</v>
      </c>
      <c r="C17" s="478">
        <v>9567</v>
      </c>
      <c r="D17" s="479"/>
      <c r="E17" s="480"/>
      <c r="F17" s="481"/>
      <c r="G17" s="478"/>
      <c r="H17" s="479"/>
      <c r="I17" s="480">
        <f t="shared" si="0"/>
        <v>9567</v>
      </c>
      <c r="J17" s="482"/>
    </row>
    <row r="18" spans="1:10" ht="31.5" customHeight="1">
      <c r="A18" s="469" t="s">
        <v>98</v>
      </c>
      <c r="B18" s="471" t="s">
        <v>169</v>
      </c>
      <c r="C18" s="478">
        <v>0</v>
      </c>
      <c r="D18" s="479"/>
      <c r="E18" s="480"/>
      <c r="F18" s="481"/>
      <c r="G18" s="478"/>
      <c r="H18" s="479"/>
      <c r="I18" s="480">
        <f t="shared" si="0"/>
        <v>0</v>
      </c>
      <c r="J18" s="482"/>
    </row>
    <row r="19" spans="1:10" ht="31.5" customHeight="1">
      <c r="A19" s="469" t="s">
        <v>100</v>
      </c>
      <c r="B19" s="471" t="s">
        <v>170</v>
      </c>
      <c r="C19" s="478">
        <v>2610</v>
      </c>
      <c r="D19" s="479"/>
      <c r="E19" s="480">
        <v>8957</v>
      </c>
      <c r="F19" s="481"/>
      <c r="G19" s="478"/>
      <c r="H19" s="479"/>
      <c r="I19" s="480">
        <f t="shared" si="0"/>
        <v>11567</v>
      </c>
      <c r="J19" s="482"/>
    </row>
    <row r="20" spans="1:10" ht="31.5" customHeight="1">
      <c r="A20" s="469" t="s">
        <v>102</v>
      </c>
      <c r="B20" s="471" t="s">
        <v>528</v>
      </c>
      <c r="C20" s="478">
        <v>1491</v>
      </c>
      <c r="D20" s="479"/>
      <c r="E20" s="480"/>
      <c r="F20" s="481"/>
      <c r="G20" s="478"/>
      <c r="H20" s="479"/>
      <c r="I20" s="480">
        <f t="shared" si="0"/>
        <v>1491</v>
      </c>
      <c r="J20" s="482"/>
    </row>
    <row r="21" spans="1:10" ht="31.5" customHeight="1">
      <c r="A21" s="469" t="s">
        <v>107</v>
      </c>
      <c r="B21" s="471" t="s">
        <v>171</v>
      </c>
      <c r="C21" s="508">
        <v>0</v>
      </c>
      <c r="D21" s="479"/>
      <c r="E21" s="480"/>
      <c r="F21" s="481"/>
      <c r="G21" s="478"/>
      <c r="H21" s="479"/>
      <c r="I21" s="480">
        <f t="shared" si="0"/>
        <v>0</v>
      </c>
      <c r="J21" s="482"/>
    </row>
    <row r="22" spans="1:10" ht="31.5" customHeight="1">
      <c r="A22" s="472"/>
      <c r="B22" s="507" t="s">
        <v>529</v>
      </c>
      <c r="C22" s="478">
        <v>17451</v>
      </c>
      <c r="D22" s="484"/>
      <c r="E22" s="485"/>
      <c r="F22" s="486"/>
      <c r="G22" s="483"/>
      <c r="H22" s="484"/>
      <c r="I22" s="485">
        <f t="shared" si="0"/>
        <v>17451</v>
      </c>
      <c r="J22" s="487"/>
    </row>
    <row r="23" spans="1:10" ht="31.5" customHeight="1">
      <c r="A23" s="472"/>
      <c r="B23" s="507" t="s">
        <v>530</v>
      </c>
      <c r="C23" s="483">
        <v>0</v>
      </c>
      <c r="D23" s="484"/>
      <c r="E23" s="485"/>
      <c r="F23" s="486"/>
      <c r="G23" s="483"/>
      <c r="H23" s="484"/>
      <c r="I23" s="485">
        <f t="shared" si="0"/>
        <v>0</v>
      </c>
      <c r="J23" s="487"/>
    </row>
    <row r="24" spans="1:10" ht="31.5" customHeight="1">
      <c r="A24" s="472"/>
      <c r="B24" s="507" t="s">
        <v>531</v>
      </c>
      <c r="C24" s="483">
        <v>0</v>
      </c>
      <c r="D24" s="484"/>
      <c r="E24" s="485"/>
      <c r="F24" s="486"/>
      <c r="G24" s="483"/>
      <c r="H24" s="484"/>
      <c r="I24" s="485">
        <f t="shared" si="0"/>
        <v>0</v>
      </c>
      <c r="J24" s="487"/>
    </row>
    <row r="25" spans="1:10" ht="31.5" customHeight="1">
      <c r="A25" s="472"/>
      <c r="B25" s="507" t="s">
        <v>172</v>
      </c>
      <c r="C25" s="483">
        <v>4492</v>
      </c>
      <c r="D25" s="484"/>
      <c r="E25" s="485"/>
      <c r="F25" s="486"/>
      <c r="G25" s="483"/>
      <c r="H25" s="484"/>
      <c r="I25" s="485"/>
      <c r="J25" s="487"/>
    </row>
    <row r="26" spans="1:10" ht="31.5" customHeight="1">
      <c r="A26" s="472" t="s">
        <v>109</v>
      </c>
      <c r="B26" s="473" t="s">
        <v>173</v>
      </c>
      <c r="C26" s="483">
        <v>0</v>
      </c>
      <c r="D26" s="484"/>
      <c r="E26" s="485"/>
      <c r="F26" s="486"/>
      <c r="G26" s="483"/>
      <c r="H26" s="484"/>
      <c r="I26" s="485">
        <f t="shared" si="0"/>
        <v>0</v>
      </c>
      <c r="J26" s="487"/>
    </row>
    <row r="27" spans="1:10" ht="31.5" customHeight="1" thickBot="1">
      <c r="A27" s="488" t="s">
        <v>111</v>
      </c>
      <c r="B27" s="489" t="s">
        <v>45</v>
      </c>
      <c r="C27" s="490">
        <f>SUM(C14:C26)</f>
        <v>74404</v>
      </c>
      <c r="D27" s="491"/>
      <c r="E27" s="492">
        <f>SUM(E14:E26)</f>
        <v>8957</v>
      </c>
      <c r="F27" s="493"/>
      <c r="G27" s="490">
        <v>0</v>
      </c>
      <c r="H27" s="491"/>
      <c r="I27" s="490">
        <f t="shared" si="0"/>
        <v>83361</v>
      </c>
      <c r="J27" s="494"/>
    </row>
    <row r="28" spans="2:10" ht="13.5" thickTop="1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2.75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2.75">
      <c r="B30" s="11"/>
      <c r="C30" s="11"/>
      <c r="D30" s="11"/>
      <c r="E30" s="11"/>
      <c r="F30" s="11"/>
      <c r="G30" s="11"/>
      <c r="H30" s="11"/>
      <c r="I30" s="11"/>
      <c r="J30" s="11"/>
    </row>
    <row r="31" spans="2:10" ht="12.75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2.75"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2.75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2.75"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12">
    <mergeCell ref="B12:B13"/>
    <mergeCell ref="A11:A13"/>
    <mergeCell ref="A8:J8"/>
    <mergeCell ref="I10:J10"/>
    <mergeCell ref="C12:D12"/>
    <mergeCell ref="E12:F12"/>
    <mergeCell ref="G12:H12"/>
    <mergeCell ref="I12:J12"/>
    <mergeCell ref="A4:J4"/>
    <mergeCell ref="A5:J5"/>
    <mergeCell ref="H1:J1"/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N42"/>
  <sheetViews>
    <sheetView workbookViewId="0" topLeftCell="F13">
      <selection activeCell="P14" sqref="P14"/>
    </sheetView>
  </sheetViews>
  <sheetFormatPr defaultColWidth="9.125" defaultRowHeight="12.75"/>
  <cols>
    <col min="1" max="1" width="4.75390625" style="0" customWidth="1"/>
    <col min="2" max="2" width="50.875" style="0" customWidth="1"/>
    <col min="3" max="14" width="16.75390625" style="0" customWidth="1"/>
  </cols>
  <sheetData>
    <row r="2" spans="2:10" ht="12.75">
      <c r="B2" s="26"/>
      <c r="C2" s="26"/>
      <c r="D2" s="26"/>
      <c r="E2" s="26"/>
      <c r="F2" s="26"/>
      <c r="G2" s="26"/>
      <c r="I2" s="26"/>
      <c r="J2" s="26"/>
    </row>
    <row r="3" spans="2:13" ht="12.75">
      <c r="B3" s="27" t="s">
        <v>29</v>
      </c>
      <c r="C3" s="26"/>
      <c r="D3" s="26"/>
      <c r="E3" s="26"/>
      <c r="F3" s="26"/>
      <c r="G3" s="26"/>
      <c r="H3" s="29" t="s">
        <v>435</v>
      </c>
      <c r="I3" s="26"/>
      <c r="J3" s="26"/>
      <c r="K3" s="29" t="s">
        <v>435</v>
      </c>
      <c r="M3" s="29" t="s">
        <v>422</v>
      </c>
    </row>
    <row r="4" spans="2:10" ht="12.75">
      <c r="B4" s="27"/>
      <c r="C4" s="26"/>
      <c r="D4" s="26"/>
      <c r="E4" s="26"/>
      <c r="F4" s="26"/>
      <c r="G4" s="26"/>
      <c r="I4" s="26"/>
      <c r="J4" s="26"/>
    </row>
    <row r="5" spans="2:10" ht="13.5" customHeight="1">
      <c r="B5" s="26"/>
      <c r="C5" s="26"/>
      <c r="D5" s="26"/>
      <c r="E5" s="26"/>
      <c r="F5" s="26"/>
      <c r="G5" s="26"/>
      <c r="I5" s="26"/>
      <c r="J5" s="26"/>
    </row>
    <row r="6" spans="1:14" ht="15" customHeight="1">
      <c r="A6" s="849" t="s">
        <v>346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</row>
    <row r="7" spans="2:10" ht="15.75">
      <c r="B7" s="26"/>
      <c r="C7" s="26"/>
      <c r="D7" s="26"/>
      <c r="E7" s="28"/>
      <c r="F7" s="26"/>
      <c r="G7" s="26"/>
      <c r="I7" s="26"/>
      <c r="J7" s="26"/>
    </row>
    <row r="8" spans="11:14" ht="13.5" thickBot="1">
      <c r="K8" s="848" t="s">
        <v>567</v>
      </c>
      <c r="L8" s="848"/>
      <c r="M8" s="848"/>
      <c r="N8" s="848"/>
    </row>
    <row r="9" spans="1:14" ht="12.75">
      <c r="A9" s="854"/>
      <c r="B9" s="558" t="s">
        <v>436</v>
      </c>
      <c r="C9" s="557" t="s">
        <v>437</v>
      </c>
      <c r="D9" s="515" t="s">
        <v>438</v>
      </c>
      <c r="E9" s="558" t="s">
        <v>439</v>
      </c>
      <c r="F9" s="557" t="s">
        <v>440</v>
      </c>
      <c r="G9" s="515" t="s">
        <v>441</v>
      </c>
      <c r="H9" s="558" t="s">
        <v>442</v>
      </c>
      <c r="I9" s="557" t="s">
        <v>440</v>
      </c>
      <c r="J9" s="515" t="s">
        <v>441</v>
      </c>
      <c r="K9" s="558" t="s">
        <v>442</v>
      </c>
      <c r="L9" s="557" t="s">
        <v>443</v>
      </c>
      <c r="M9" s="515" t="s">
        <v>446</v>
      </c>
      <c r="N9" s="516" t="s">
        <v>444</v>
      </c>
    </row>
    <row r="10" spans="1:14" ht="27" customHeight="1">
      <c r="A10" s="855"/>
      <c r="B10" s="850" t="s">
        <v>569</v>
      </c>
      <c r="C10" s="852" t="s">
        <v>55</v>
      </c>
      <c r="D10" s="853"/>
      <c r="E10" s="850"/>
      <c r="F10" s="852" t="s">
        <v>661</v>
      </c>
      <c r="G10" s="853"/>
      <c r="H10" s="850"/>
      <c r="I10" s="852" t="s">
        <v>557</v>
      </c>
      <c r="J10" s="853"/>
      <c r="K10" s="850"/>
      <c r="L10" s="857" t="s">
        <v>570</v>
      </c>
      <c r="M10" s="853"/>
      <c r="N10" s="858"/>
    </row>
    <row r="11" spans="1:14" ht="16.5" customHeight="1">
      <c r="A11" s="856"/>
      <c r="B11" s="851"/>
      <c r="C11" s="554" t="s">
        <v>71</v>
      </c>
      <c r="D11" s="555" t="s">
        <v>556</v>
      </c>
      <c r="E11" s="556" t="s">
        <v>555</v>
      </c>
      <c r="F11" s="554" t="s">
        <v>71</v>
      </c>
      <c r="G11" s="555" t="s">
        <v>556</v>
      </c>
      <c r="H11" s="556" t="s">
        <v>555</v>
      </c>
      <c r="I11" s="554" t="s">
        <v>71</v>
      </c>
      <c r="J11" s="555" t="s">
        <v>556</v>
      </c>
      <c r="K11" s="556" t="s">
        <v>555</v>
      </c>
      <c r="L11" s="554" t="s">
        <v>71</v>
      </c>
      <c r="M11" s="555" t="s">
        <v>556</v>
      </c>
      <c r="N11" s="559" t="s">
        <v>555</v>
      </c>
    </row>
    <row r="12" spans="1:14" ht="24" customHeight="1">
      <c r="A12" s="577" t="s">
        <v>93</v>
      </c>
      <c r="B12" s="578" t="s">
        <v>558</v>
      </c>
      <c r="C12" s="579"/>
      <c r="D12" s="580"/>
      <c r="E12" s="581"/>
      <c r="F12" s="579"/>
      <c r="G12" s="580"/>
      <c r="H12" s="581"/>
      <c r="I12" s="579"/>
      <c r="J12" s="580"/>
      <c r="K12" s="581"/>
      <c r="L12" s="582"/>
      <c r="M12" s="583"/>
      <c r="N12" s="584"/>
    </row>
    <row r="13" spans="1:14" ht="51" customHeight="1">
      <c r="A13" s="573" t="s">
        <v>94</v>
      </c>
      <c r="B13" s="574" t="s">
        <v>559</v>
      </c>
      <c r="C13" s="564">
        <v>1728</v>
      </c>
      <c r="D13" s="565"/>
      <c r="E13" s="566">
        <v>1728</v>
      </c>
      <c r="F13" s="478">
        <v>7382</v>
      </c>
      <c r="G13" s="560">
        <v>7382</v>
      </c>
      <c r="H13" s="479"/>
      <c r="I13" s="478">
        <v>118</v>
      </c>
      <c r="J13" s="560"/>
      <c r="K13" s="479">
        <v>118</v>
      </c>
      <c r="L13" s="478">
        <f>C13+I13+F13</f>
        <v>9228</v>
      </c>
      <c r="M13" s="560">
        <f>D13+J13+G13</f>
        <v>7382</v>
      </c>
      <c r="N13" s="570">
        <f>E13+K13</f>
        <v>1846</v>
      </c>
    </row>
    <row r="14" spans="1:14" ht="24.75" customHeight="1">
      <c r="A14" s="573" t="s">
        <v>95</v>
      </c>
      <c r="B14" s="575" t="s">
        <v>560</v>
      </c>
      <c r="C14" s="564">
        <v>4000</v>
      </c>
      <c r="D14" s="565">
        <v>3200</v>
      </c>
      <c r="E14" s="566">
        <v>800</v>
      </c>
      <c r="F14" s="478"/>
      <c r="G14" s="560"/>
      <c r="H14" s="479"/>
      <c r="I14" s="478"/>
      <c r="J14" s="560"/>
      <c r="K14" s="479"/>
      <c r="L14" s="478">
        <f aca="true" t="shared" si="0" ref="L14:M17">C14+I14</f>
        <v>4000</v>
      </c>
      <c r="M14" s="560">
        <f t="shared" si="0"/>
        <v>3200</v>
      </c>
      <c r="N14" s="570">
        <f>E14+K14</f>
        <v>800</v>
      </c>
    </row>
    <row r="15" spans="1:14" ht="24.75" customHeight="1">
      <c r="A15" s="573" t="s">
        <v>96</v>
      </c>
      <c r="B15" s="599" t="s">
        <v>561</v>
      </c>
      <c r="C15" s="600">
        <v>3500</v>
      </c>
      <c r="D15" s="601">
        <v>2800</v>
      </c>
      <c r="E15" s="602">
        <v>700</v>
      </c>
      <c r="F15" s="478"/>
      <c r="G15" s="560"/>
      <c r="H15" s="479"/>
      <c r="I15" s="478"/>
      <c r="J15" s="560"/>
      <c r="K15" s="479"/>
      <c r="L15" s="478">
        <f t="shared" si="0"/>
        <v>3500</v>
      </c>
      <c r="M15" s="560">
        <f t="shared" si="0"/>
        <v>2800</v>
      </c>
      <c r="N15" s="570">
        <f>E15+K15</f>
        <v>700</v>
      </c>
    </row>
    <row r="16" spans="1:14" ht="24.75" customHeight="1">
      <c r="A16" s="573" t="s">
        <v>98</v>
      </c>
      <c r="B16" s="603" t="s">
        <v>562</v>
      </c>
      <c r="C16" s="600">
        <v>500</v>
      </c>
      <c r="D16" s="601">
        <v>400</v>
      </c>
      <c r="E16" s="602">
        <v>100</v>
      </c>
      <c r="F16" s="478"/>
      <c r="G16" s="560"/>
      <c r="H16" s="479"/>
      <c r="I16" s="478"/>
      <c r="J16" s="560"/>
      <c r="K16" s="479"/>
      <c r="L16" s="478">
        <f t="shared" si="0"/>
        <v>500</v>
      </c>
      <c r="M16" s="560">
        <f t="shared" si="0"/>
        <v>400</v>
      </c>
      <c r="N16" s="570">
        <f>E16+K16</f>
        <v>100</v>
      </c>
    </row>
    <row r="17" spans="1:14" ht="24.75" customHeight="1">
      <c r="A17" s="573" t="s">
        <v>100</v>
      </c>
      <c r="B17" s="575" t="s">
        <v>347</v>
      </c>
      <c r="C17" s="564">
        <v>563</v>
      </c>
      <c r="D17" s="565">
        <v>450</v>
      </c>
      <c r="E17" s="566">
        <v>113</v>
      </c>
      <c r="F17" s="478"/>
      <c r="G17" s="560"/>
      <c r="H17" s="479"/>
      <c r="I17" s="478"/>
      <c r="J17" s="560"/>
      <c r="K17" s="479"/>
      <c r="L17" s="478">
        <f t="shared" si="0"/>
        <v>563</v>
      </c>
      <c r="M17" s="560">
        <f t="shared" si="0"/>
        <v>450</v>
      </c>
      <c r="N17" s="570">
        <f>E17+K17</f>
        <v>113</v>
      </c>
    </row>
    <row r="18" spans="1:14" ht="24" customHeight="1">
      <c r="A18" s="571" t="s">
        <v>102</v>
      </c>
      <c r="B18" s="572" t="s">
        <v>566</v>
      </c>
      <c r="C18" s="567"/>
      <c r="D18" s="568"/>
      <c r="E18" s="569"/>
      <c r="F18" s="561"/>
      <c r="G18" s="562"/>
      <c r="H18" s="563"/>
      <c r="I18" s="561"/>
      <c r="J18" s="562"/>
      <c r="K18" s="563"/>
      <c r="L18" s="561"/>
      <c r="M18" s="562"/>
      <c r="N18" s="604"/>
    </row>
    <row r="19" spans="1:14" ht="32.25" customHeight="1">
      <c r="A19" s="573" t="s">
        <v>107</v>
      </c>
      <c r="B19" s="574" t="s">
        <v>563</v>
      </c>
      <c r="C19" s="564"/>
      <c r="D19" s="565"/>
      <c r="E19" s="566"/>
      <c r="F19" s="564"/>
      <c r="G19" s="565"/>
      <c r="H19" s="566"/>
      <c r="I19" s="564">
        <v>2500</v>
      </c>
      <c r="J19" s="565">
        <v>2000</v>
      </c>
      <c r="K19" s="566">
        <v>500</v>
      </c>
      <c r="L19" s="478">
        <f aca="true" t="shared" si="1" ref="L19:N23">C19+I19</f>
        <v>2500</v>
      </c>
      <c r="M19" s="560">
        <f t="shared" si="1"/>
        <v>2000</v>
      </c>
      <c r="N19" s="570">
        <f t="shared" si="1"/>
        <v>500</v>
      </c>
    </row>
    <row r="20" spans="1:14" ht="24.75" customHeight="1">
      <c r="A20" s="573" t="s">
        <v>109</v>
      </c>
      <c r="B20" s="575" t="s">
        <v>348</v>
      </c>
      <c r="C20" s="478"/>
      <c r="D20" s="560"/>
      <c r="E20" s="479"/>
      <c r="F20" s="564"/>
      <c r="G20" s="565"/>
      <c r="H20" s="566"/>
      <c r="I20" s="564">
        <v>800</v>
      </c>
      <c r="J20" s="565">
        <v>640</v>
      </c>
      <c r="K20" s="566">
        <v>160</v>
      </c>
      <c r="L20" s="478">
        <f t="shared" si="1"/>
        <v>800</v>
      </c>
      <c r="M20" s="560">
        <f t="shared" si="1"/>
        <v>640</v>
      </c>
      <c r="N20" s="570">
        <f t="shared" si="1"/>
        <v>160</v>
      </c>
    </row>
    <row r="21" spans="1:14" ht="24.75" customHeight="1">
      <c r="A21" s="573" t="s">
        <v>111</v>
      </c>
      <c r="B21" s="575" t="s">
        <v>564</v>
      </c>
      <c r="C21" s="478"/>
      <c r="D21" s="560"/>
      <c r="E21" s="479"/>
      <c r="F21" s="564"/>
      <c r="G21" s="565"/>
      <c r="H21" s="566"/>
      <c r="I21" s="564">
        <v>360</v>
      </c>
      <c r="J21" s="565">
        <v>288</v>
      </c>
      <c r="K21" s="566">
        <v>72</v>
      </c>
      <c r="L21" s="478">
        <f t="shared" si="1"/>
        <v>360</v>
      </c>
      <c r="M21" s="560">
        <f t="shared" si="1"/>
        <v>288</v>
      </c>
      <c r="N21" s="570">
        <f t="shared" si="1"/>
        <v>72</v>
      </c>
    </row>
    <row r="22" spans="1:14" ht="24.75" customHeight="1">
      <c r="A22" s="573" t="s">
        <v>113</v>
      </c>
      <c r="B22" s="576" t="s">
        <v>565</v>
      </c>
      <c r="C22" s="478"/>
      <c r="D22" s="560"/>
      <c r="E22" s="479"/>
      <c r="F22" s="478"/>
      <c r="G22" s="560"/>
      <c r="H22" s="479"/>
      <c r="I22" s="478">
        <v>100</v>
      </c>
      <c r="J22" s="560">
        <v>80</v>
      </c>
      <c r="K22" s="479">
        <v>20</v>
      </c>
      <c r="L22" s="478">
        <f t="shared" si="1"/>
        <v>100</v>
      </c>
      <c r="M22" s="560">
        <f t="shared" si="1"/>
        <v>80</v>
      </c>
      <c r="N22" s="570">
        <f t="shared" si="1"/>
        <v>20</v>
      </c>
    </row>
    <row r="23" spans="1:14" ht="24.75" customHeight="1">
      <c r="A23" s="585" t="s">
        <v>114</v>
      </c>
      <c r="B23" s="586" t="s">
        <v>349</v>
      </c>
      <c r="C23" s="483"/>
      <c r="D23" s="587"/>
      <c r="E23" s="484"/>
      <c r="F23" s="483"/>
      <c r="G23" s="587"/>
      <c r="H23" s="484"/>
      <c r="I23" s="483">
        <v>60</v>
      </c>
      <c r="J23" s="587">
        <v>48</v>
      </c>
      <c r="K23" s="484">
        <v>12</v>
      </c>
      <c r="L23" s="483">
        <f t="shared" si="1"/>
        <v>60</v>
      </c>
      <c r="M23" s="587">
        <f t="shared" si="1"/>
        <v>48</v>
      </c>
      <c r="N23" s="588">
        <f t="shared" si="1"/>
        <v>12</v>
      </c>
    </row>
    <row r="24" spans="1:14" ht="24" customHeight="1" thickBot="1">
      <c r="A24" s="589" t="s">
        <v>116</v>
      </c>
      <c r="B24" s="590" t="s">
        <v>568</v>
      </c>
      <c r="C24" s="591">
        <f>C13+C14+C17+C19+C20+C21</f>
        <v>6291</v>
      </c>
      <c r="D24" s="592">
        <f aca="true" t="shared" si="2" ref="D24:N24">D13+D14+D17+D19+D20+D21</f>
        <v>3650</v>
      </c>
      <c r="E24" s="593">
        <f t="shared" si="2"/>
        <v>2641</v>
      </c>
      <c r="F24" s="591">
        <f>F13+F14+F17+F19+F20+F21</f>
        <v>7382</v>
      </c>
      <c r="G24" s="592">
        <f>G13+G14+G17+G19+G20+G21</f>
        <v>7382</v>
      </c>
      <c r="H24" s="593">
        <f>H13+H14+H17+H19+H20+H21</f>
        <v>0</v>
      </c>
      <c r="I24" s="591">
        <f t="shared" si="2"/>
        <v>3778</v>
      </c>
      <c r="J24" s="592">
        <f t="shared" si="2"/>
        <v>2928</v>
      </c>
      <c r="K24" s="593">
        <f t="shared" si="2"/>
        <v>850</v>
      </c>
      <c r="L24" s="591">
        <f>L13+L14+L17+L19+L20+L21</f>
        <v>17451</v>
      </c>
      <c r="M24" s="592">
        <f t="shared" si="2"/>
        <v>13960</v>
      </c>
      <c r="N24" s="594">
        <f t="shared" si="2"/>
        <v>3491</v>
      </c>
    </row>
    <row r="25" spans="1:11" ht="12.75">
      <c r="A25" s="551"/>
      <c r="B25" s="552"/>
      <c r="C25" s="553"/>
      <c r="D25" s="553"/>
      <c r="E25" s="553"/>
      <c r="F25" s="553"/>
      <c r="G25" s="553"/>
      <c r="H25" s="553"/>
      <c r="I25" s="553"/>
      <c r="J25" s="553"/>
      <c r="K25" s="553"/>
    </row>
    <row r="26" spans="1:11" ht="12.75">
      <c r="A26" s="551"/>
      <c r="B26" s="552"/>
      <c r="C26" s="553"/>
      <c r="D26" s="553"/>
      <c r="E26" s="553"/>
      <c r="F26" s="553"/>
      <c r="G26" s="553"/>
      <c r="H26" s="553"/>
      <c r="I26" s="553"/>
      <c r="J26" s="553"/>
      <c r="K26" s="553"/>
    </row>
    <row r="27" s="597" customFormat="1" ht="12.75"/>
    <row r="28" spans="4:5" ht="13.5" thickBot="1">
      <c r="D28" s="848" t="s">
        <v>567</v>
      </c>
      <c r="E28" s="848"/>
    </row>
    <row r="29" spans="1:5" ht="12.75">
      <c r="A29" s="859"/>
      <c r="B29" s="595" t="s">
        <v>436</v>
      </c>
      <c r="C29" s="596" t="s">
        <v>437</v>
      </c>
      <c r="D29" s="615" t="s">
        <v>571</v>
      </c>
      <c r="E29" s="616" t="s">
        <v>572</v>
      </c>
    </row>
    <row r="30" spans="1:5" ht="12.75">
      <c r="A30" s="860"/>
      <c r="B30" s="862" t="s">
        <v>350</v>
      </c>
      <c r="C30" s="864" t="s">
        <v>71</v>
      </c>
      <c r="D30" s="866" t="s">
        <v>556</v>
      </c>
      <c r="E30" s="868" t="s">
        <v>555</v>
      </c>
    </row>
    <row r="31" spans="1:5" ht="12.75">
      <c r="A31" s="861"/>
      <c r="B31" s="863"/>
      <c r="C31" s="865"/>
      <c r="D31" s="867"/>
      <c r="E31" s="869"/>
    </row>
    <row r="32" spans="1:5" ht="19.5" customHeight="1">
      <c r="A32" s="605" t="s">
        <v>93</v>
      </c>
      <c r="B32" s="606" t="s">
        <v>573</v>
      </c>
      <c r="C32" s="609">
        <v>100</v>
      </c>
      <c r="D32" s="617">
        <v>83</v>
      </c>
      <c r="E32" s="618">
        <v>17</v>
      </c>
    </row>
    <row r="33" spans="1:5" ht="30.75" customHeight="1">
      <c r="A33" s="605" t="s">
        <v>94</v>
      </c>
      <c r="B33" s="606" t="s">
        <v>574</v>
      </c>
      <c r="C33" s="609">
        <v>1000</v>
      </c>
      <c r="D33" s="617">
        <v>800</v>
      </c>
      <c r="E33" s="618">
        <v>200</v>
      </c>
    </row>
    <row r="34" spans="1:5" ht="30" customHeight="1">
      <c r="A34" s="605" t="s">
        <v>95</v>
      </c>
      <c r="B34" s="606" t="s">
        <v>575</v>
      </c>
      <c r="C34" s="609">
        <v>1750</v>
      </c>
      <c r="D34" s="617">
        <v>1400</v>
      </c>
      <c r="E34" s="618">
        <v>350</v>
      </c>
    </row>
    <row r="35" spans="1:5" ht="20.25" customHeight="1">
      <c r="A35" s="605" t="s">
        <v>96</v>
      </c>
      <c r="B35" s="606" t="s">
        <v>351</v>
      </c>
      <c r="C35" s="609">
        <v>500</v>
      </c>
      <c r="D35" s="617">
        <v>400</v>
      </c>
      <c r="E35" s="618">
        <v>100</v>
      </c>
    </row>
    <row r="36" spans="1:5" ht="30" customHeight="1">
      <c r="A36" s="605" t="s">
        <v>98</v>
      </c>
      <c r="B36" s="606" t="s">
        <v>576</v>
      </c>
      <c r="C36" s="609">
        <v>2000</v>
      </c>
      <c r="D36" s="617">
        <v>1600</v>
      </c>
      <c r="E36" s="618">
        <v>400</v>
      </c>
    </row>
    <row r="37" spans="1:5" ht="19.5" customHeight="1">
      <c r="A37" s="605" t="s">
        <v>100</v>
      </c>
      <c r="B37" s="606" t="s">
        <v>577</v>
      </c>
      <c r="C37" s="609">
        <v>200</v>
      </c>
      <c r="D37" s="617">
        <v>160</v>
      </c>
      <c r="E37" s="618">
        <v>40</v>
      </c>
    </row>
    <row r="38" spans="1:5" ht="30" customHeight="1">
      <c r="A38" s="605" t="s">
        <v>102</v>
      </c>
      <c r="B38" s="606" t="s">
        <v>578</v>
      </c>
      <c r="C38" s="609">
        <v>1200</v>
      </c>
      <c r="D38" s="617">
        <v>960</v>
      </c>
      <c r="E38" s="618">
        <v>240</v>
      </c>
    </row>
    <row r="39" spans="1:5" ht="29.25" customHeight="1">
      <c r="A39" s="605" t="s">
        <v>107</v>
      </c>
      <c r="B39" s="612" t="s">
        <v>579</v>
      </c>
      <c r="C39" s="613">
        <v>1500</v>
      </c>
      <c r="D39" s="619">
        <v>1200</v>
      </c>
      <c r="E39" s="620">
        <v>300</v>
      </c>
    </row>
    <row r="40" spans="1:5" ht="20.25" customHeight="1">
      <c r="A40" s="605" t="s">
        <v>109</v>
      </c>
      <c r="B40" s="612" t="s">
        <v>580</v>
      </c>
      <c r="C40" s="613">
        <v>10000</v>
      </c>
      <c r="D40" s="619">
        <v>8000</v>
      </c>
      <c r="E40" s="620">
        <v>2000</v>
      </c>
    </row>
    <row r="41" spans="1:5" ht="20.25" customHeight="1">
      <c r="A41" s="607" t="s">
        <v>111</v>
      </c>
      <c r="B41" s="608" t="s">
        <v>352</v>
      </c>
      <c r="C41" s="610"/>
      <c r="D41" s="621"/>
      <c r="E41" s="622"/>
    </row>
    <row r="42" spans="1:5" ht="30" customHeight="1" thickBot="1">
      <c r="A42" s="598" t="s">
        <v>113</v>
      </c>
      <c r="B42" s="614" t="s">
        <v>581</v>
      </c>
      <c r="C42" s="611"/>
      <c r="D42" s="623"/>
      <c r="E42" s="624"/>
    </row>
  </sheetData>
  <sheetProtection/>
  <mergeCells count="14">
    <mergeCell ref="A29:A31"/>
    <mergeCell ref="B30:B31"/>
    <mergeCell ref="C30:C31"/>
    <mergeCell ref="I10:K10"/>
    <mergeCell ref="D30:D31"/>
    <mergeCell ref="E30:E31"/>
    <mergeCell ref="F10:H10"/>
    <mergeCell ref="D28:E28"/>
    <mergeCell ref="K8:N8"/>
    <mergeCell ref="A6:N6"/>
    <mergeCell ref="B10:B11"/>
    <mergeCell ref="C10:E10"/>
    <mergeCell ref="A9:A11"/>
    <mergeCell ref="L10:N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  <headerFooter alignWithMargins="0">
    <oddHeader>&amp;C&amp;F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3:C29"/>
  <sheetViews>
    <sheetView workbookViewId="0" topLeftCell="A1">
      <selection activeCell="B24" sqref="B24"/>
    </sheetView>
  </sheetViews>
  <sheetFormatPr defaultColWidth="9.00390625" defaultRowHeight="12.75"/>
  <cols>
    <col min="1" max="1" width="4.125" style="0" customWidth="1"/>
    <col min="2" max="2" width="66.75390625" style="0" customWidth="1"/>
  </cols>
  <sheetData>
    <row r="3" ht="12.75">
      <c r="A3" s="33" t="s">
        <v>164</v>
      </c>
    </row>
    <row r="4" ht="12.75">
      <c r="A4" s="33"/>
    </row>
    <row r="5" spans="1:3" ht="12.75">
      <c r="A5" s="33"/>
      <c r="B5" s="872" t="s">
        <v>590</v>
      </c>
      <c r="C5" s="872"/>
    </row>
    <row r="6" ht="12.75">
      <c r="A6" s="33"/>
    </row>
    <row r="7" ht="12.75">
      <c r="A7" s="33"/>
    </row>
    <row r="11" spans="1:3" ht="26.25" customHeight="1">
      <c r="A11" s="805" t="s">
        <v>353</v>
      </c>
      <c r="B11" s="805"/>
      <c r="C11" s="805"/>
    </row>
    <row r="12" spans="2:3" ht="15.75">
      <c r="B12" s="35"/>
      <c r="C12" s="31"/>
    </row>
    <row r="13" ht="13.5" thickBot="1"/>
    <row r="14" spans="1:3" ht="12.75">
      <c r="A14" s="854"/>
      <c r="B14" s="558" t="s">
        <v>436</v>
      </c>
      <c r="C14" s="558" t="s">
        <v>584</v>
      </c>
    </row>
    <row r="15" spans="1:3" ht="27" customHeight="1">
      <c r="A15" s="855"/>
      <c r="B15" s="850" t="s">
        <v>173</v>
      </c>
      <c r="C15" s="870" t="s">
        <v>567</v>
      </c>
    </row>
    <row r="16" spans="1:3" ht="16.5" customHeight="1">
      <c r="A16" s="856"/>
      <c r="B16" s="851"/>
      <c r="C16" s="871"/>
    </row>
    <row r="17" spans="1:3" ht="36.75" customHeight="1">
      <c r="A17" s="577" t="s">
        <v>93</v>
      </c>
      <c r="B17" s="626" t="s">
        <v>582</v>
      </c>
      <c r="C17" s="581"/>
    </row>
    <row r="18" spans="1:3" ht="30" customHeight="1">
      <c r="A18" s="573" t="s">
        <v>94</v>
      </c>
      <c r="B18" s="625" t="s">
        <v>583</v>
      </c>
      <c r="C18" s="479">
        <v>432</v>
      </c>
    </row>
    <row r="19" spans="1:3" ht="24.75" customHeight="1">
      <c r="A19" s="573" t="s">
        <v>95</v>
      </c>
      <c r="B19" s="625" t="s">
        <v>86</v>
      </c>
      <c r="C19" s="479">
        <v>0</v>
      </c>
    </row>
    <row r="20" spans="1:3" ht="30" customHeight="1">
      <c r="A20" s="573" t="s">
        <v>96</v>
      </c>
      <c r="B20" s="627" t="s">
        <v>585</v>
      </c>
      <c r="C20" s="628">
        <v>432</v>
      </c>
    </row>
    <row r="21" spans="1:3" ht="36.75" customHeight="1">
      <c r="A21" s="571" t="s">
        <v>102</v>
      </c>
      <c r="B21" s="626" t="s">
        <v>586</v>
      </c>
      <c r="C21" s="569"/>
    </row>
    <row r="22" spans="1:3" ht="27.75" customHeight="1">
      <c r="A22" s="573" t="s">
        <v>107</v>
      </c>
      <c r="B22" s="625" t="s">
        <v>587</v>
      </c>
      <c r="C22" s="479">
        <v>4060</v>
      </c>
    </row>
    <row r="23" spans="1:3" ht="30.75" customHeight="1">
      <c r="A23" s="573" t="s">
        <v>109</v>
      </c>
      <c r="B23" s="627" t="s">
        <v>588</v>
      </c>
      <c r="C23" s="628">
        <v>4060</v>
      </c>
    </row>
    <row r="24" spans="1:3" ht="36.75" customHeight="1" thickBot="1">
      <c r="A24" s="589" t="s">
        <v>116</v>
      </c>
      <c r="B24" s="629" t="s">
        <v>589</v>
      </c>
      <c r="C24" s="593">
        <v>4492</v>
      </c>
    </row>
    <row r="26" ht="12.75">
      <c r="B26" s="11"/>
    </row>
    <row r="27" ht="12.75">
      <c r="B27" s="11"/>
    </row>
    <row r="28" ht="12.75">
      <c r="B28" s="11"/>
    </row>
    <row r="29" ht="12.75">
      <c r="B29" s="11"/>
    </row>
  </sheetData>
  <sheetProtection/>
  <mergeCells count="5">
    <mergeCell ref="C15:C16"/>
    <mergeCell ref="A11:C11"/>
    <mergeCell ref="B5:C5"/>
    <mergeCell ref="A14:A16"/>
    <mergeCell ref="B15:B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96"/>
  <sheetViews>
    <sheetView workbookViewId="0" topLeftCell="A1">
      <selection activeCell="E104" sqref="E104"/>
    </sheetView>
  </sheetViews>
  <sheetFormatPr defaultColWidth="9.00390625" defaultRowHeight="12.75"/>
  <cols>
    <col min="1" max="1" width="3.625" style="0" customWidth="1"/>
    <col min="2" max="2" width="59.625" style="0" customWidth="1"/>
    <col min="3" max="3" width="10.00390625" style="0" customWidth="1"/>
    <col min="4" max="4" width="9.375" style="0" customWidth="1"/>
    <col min="5" max="5" width="11.625" style="0" customWidth="1"/>
    <col min="6" max="6" width="14.75390625" style="0" customWidth="1"/>
  </cols>
  <sheetData>
    <row r="1" spans="2:6" ht="15.75">
      <c r="B1" s="1" t="s">
        <v>29</v>
      </c>
      <c r="C1" s="2"/>
      <c r="D1" s="8" t="s">
        <v>435</v>
      </c>
      <c r="E1" s="2"/>
      <c r="F1" s="8" t="s">
        <v>423</v>
      </c>
    </row>
    <row r="2" spans="2:6" ht="10.5" customHeight="1">
      <c r="B2" s="1"/>
      <c r="C2" s="2"/>
      <c r="D2" s="2"/>
      <c r="E2" s="2"/>
      <c r="F2" s="2"/>
    </row>
    <row r="3" spans="2:6" ht="12.75">
      <c r="B3" s="2"/>
      <c r="C3" s="873"/>
      <c r="D3" s="873"/>
      <c r="E3" s="873"/>
      <c r="F3" s="40" t="s">
        <v>2</v>
      </c>
    </row>
    <row r="4" spans="2:6" ht="10.5" customHeight="1">
      <c r="B4" s="2"/>
      <c r="C4" s="3"/>
      <c r="D4" s="2"/>
      <c r="E4" s="2"/>
      <c r="F4" s="4"/>
    </row>
    <row r="5" spans="1:6" ht="12.75" customHeight="1">
      <c r="A5" s="874" t="s">
        <v>357</v>
      </c>
      <c r="B5" s="874"/>
      <c r="C5" s="874"/>
      <c r="D5" s="874"/>
      <c r="E5" s="874"/>
      <c r="F5" s="874"/>
    </row>
    <row r="6" spans="2:6" ht="35.25" customHeight="1" thickBot="1">
      <c r="B6" s="5"/>
      <c r="C6" s="6"/>
      <c r="D6" s="6"/>
      <c r="E6" s="6"/>
      <c r="F6" s="6"/>
    </row>
    <row r="7" spans="1:6" ht="12.75">
      <c r="A7" s="630"/>
      <c r="B7" s="631" t="s">
        <v>591</v>
      </c>
      <c r="C7" s="631" t="s">
        <v>584</v>
      </c>
      <c r="D7" s="631" t="s">
        <v>571</v>
      </c>
      <c r="E7" s="631" t="s">
        <v>572</v>
      </c>
      <c r="F7" s="632" t="s">
        <v>592</v>
      </c>
    </row>
    <row r="8" spans="1:6" ht="29.25" customHeight="1">
      <c r="A8" s="671"/>
      <c r="B8" s="672" t="s">
        <v>165</v>
      </c>
      <c r="C8" s="673" t="s">
        <v>4</v>
      </c>
      <c r="D8" s="673" t="s">
        <v>5</v>
      </c>
      <c r="E8" s="673" t="s">
        <v>6</v>
      </c>
      <c r="F8" s="687" t="s">
        <v>621</v>
      </c>
    </row>
    <row r="9" spans="1:6" ht="39.75">
      <c r="A9" s="742" t="s">
        <v>93</v>
      </c>
      <c r="B9" s="674" t="s">
        <v>593</v>
      </c>
      <c r="C9" s="669"/>
      <c r="D9" s="669"/>
      <c r="E9" s="669"/>
      <c r="F9" s="670"/>
    </row>
    <row r="10" spans="1:6" ht="24.75" customHeight="1">
      <c r="A10" s="743" t="s">
        <v>94</v>
      </c>
      <c r="B10" s="679" t="s">
        <v>594</v>
      </c>
      <c r="C10" s="639"/>
      <c r="D10" s="639"/>
      <c r="E10" s="639"/>
      <c r="F10" s="638"/>
    </row>
    <row r="11" spans="1:6" ht="12.75">
      <c r="A11" s="743" t="s">
        <v>95</v>
      </c>
      <c r="B11" s="676" t="s">
        <v>7</v>
      </c>
      <c r="C11" s="641"/>
      <c r="D11" s="642"/>
      <c r="E11" s="641"/>
      <c r="F11" s="643"/>
    </row>
    <row r="12" spans="1:6" ht="12.75">
      <c r="A12" s="743" t="s">
        <v>96</v>
      </c>
      <c r="B12" s="676" t="s">
        <v>358</v>
      </c>
      <c r="C12" s="641">
        <v>3600000</v>
      </c>
      <c r="D12" s="642">
        <v>1</v>
      </c>
      <c r="E12" s="641">
        <f>C12*D12</f>
        <v>3600000</v>
      </c>
      <c r="F12" s="644"/>
    </row>
    <row r="13" spans="1:6" ht="12.75">
      <c r="A13" s="743" t="s">
        <v>98</v>
      </c>
      <c r="B13" s="677" t="s">
        <v>595</v>
      </c>
      <c r="C13" s="641"/>
      <c r="D13" s="642"/>
      <c r="E13" s="641"/>
      <c r="F13" s="644"/>
    </row>
    <row r="14" spans="1:6" ht="12.75">
      <c r="A14" s="743" t="s">
        <v>100</v>
      </c>
      <c r="B14" s="682" t="s">
        <v>607</v>
      </c>
      <c r="C14" s="641"/>
      <c r="D14" s="642"/>
      <c r="E14" s="641">
        <f>SUM(E12:E12)+E13</f>
        <v>3600000</v>
      </c>
      <c r="F14" s="645">
        <v>3600000</v>
      </c>
    </row>
    <row r="15" spans="1:6" ht="12.75">
      <c r="A15" s="743" t="s">
        <v>102</v>
      </c>
      <c r="B15" s="676" t="s">
        <v>50</v>
      </c>
      <c r="C15" s="641">
        <v>2612</v>
      </c>
      <c r="D15" s="642">
        <v>0</v>
      </c>
      <c r="E15" s="641">
        <f>C15*D15</f>
        <v>0</v>
      </c>
      <c r="F15" s="646">
        <v>0</v>
      </c>
    </row>
    <row r="16" spans="1:6" ht="12.75">
      <c r="A16" s="743" t="s">
        <v>107</v>
      </c>
      <c r="B16" s="640" t="s">
        <v>596</v>
      </c>
      <c r="C16" s="641"/>
      <c r="D16" s="647"/>
      <c r="E16" s="641">
        <v>2410818</v>
      </c>
      <c r="F16" s="646">
        <v>2410818</v>
      </c>
    </row>
    <row r="17" spans="1:6" ht="12.75">
      <c r="A17" s="743" t="s">
        <v>109</v>
      </c>
      <c r="B17" s="640" t="s">
        <v>597</v>
      </c>
      <c r="C17" s="637"/>
      <c r="D17" s="637"/>
      <c r="E17" s="637"/>
      <c r="F17" s="643"/>
    </row>
    <row r="18" spans="1:6" ht="12.75">
      <c r="A18" s="743" t="s">
        <v>111</v>
      </c>
      <c r="B18" s="640" t="s">
        <v>598</v>
      </c>
      <c r="C18" s="648"/>
      <c r="D18" s="647">
        <v>498</v>
      </c>
      <c r="E18" s="649">
        <f>(D18/5000)*3950000/2</f>
        <v>196710</v>
      </c>
      <c r="F18" s="643"/>
    </row>
    <row r="19" spans="1:6" ht="12.75">
      <c r="A19" s="743" t="s">
        <v>113</v>
      </c>
      <c r="B19" s="640" t="s">
        <v>599</v>
      </c>
      <c r="C19" s="648"/>
      <c r="D19" s="647">
        <v>498</v>
      </c>
      <c r="E19" s="649">
        <f>(D19/5000)*3950000/2</f>
        <v>196710</v>
      </c>
      <c r="F19" s="643"/>
    </row>
    <row r="20" spans="1:6" ht="12.75">
      <c r="A20" s="743" t="s">
        <v>114</v>
      </c>
      <c r="B20" s="682" t="s">
        <v>8</v>
      </c>
      <c r="C20" s="641"/>
      <c r="D20" s="647"/>
      <c r="E20" s="641">
        <f>SUM(E18:E19)</f>
        <v>393420</v>
      </c>
      <c r="F20" s="643">
        <v>393420</v>
      </c>
    </row>
    <row r="21" spans="1:6" ht="24.75" customHeight="1">
      <c r="A21" s="743" t="s">
        <v>116</v>
      </c>
      <c r="B21" s="678" t="s">
        <v>600</v>
      </c>
      <c r="C21" s="651"/>
      <c r="D21" s="652"/>
      <c r="E21" s="653"/>
      <c r="F21" s="658">
        <f>F14+F15+F16+F20</f>
        <v>6404238</v>
      </c>
    </row>
    <row r="22" spans="1:6" ht="24.75" customHeight="1">
      <c r="A22" s="743" t="s">
        <v>156</v>
      </c>
      <c r="B22" s="679" t="s">
        <v>601</v>
      </c>
      <c r="C22" s="656"/>
      <c r="D22" s="657"/>
      <c r="E22" s="656"/>
      <c r="F22" s="654"/>
    </row>
    <row r="23" spans="1:6" ht="12.75">
      <c r="A23" s="743" t="s">
        <v>118</v>
      </c>
      <c r="B23" s="680" t="s">
        <v>9</v>
      </c>
      <c r="C23" s="656"/>
      <c r="D23" s="657"/>
      <c r="E23" s="656"/>
      <c r="F23" s="643"/>
    </row>
    <row r="24" spans="1:6" ht="24.75" customHeight="1">
      <c r="A24" s="743" t="s">
        <v>120</v>
      </c>
      <c r="B24" s="679" t="s">
        <v>602</v>
      </c>
      <c r="C24" s="641"/>
      <c r="D24" s="640"/>
      <c r="E24" s="641"/>
      <c r="F24" s="643"/>
    </row>
    <row r="25" spans="1:6" ht="12.75">
      <c r="A25" s="743" t="s">
        <v>122</v>
      </c>
      <c r="B25" s="640" t="s">
        <v>603</v>
      </c>
      <c r="C25" s="641"/>
      <c r="D25" s="647"/>
      <c r="E25" s="641"/>
      <c r="F25" s="643"/>
    </row>
    <row r="26" spans="1:6" ht="17.25" customHeight="1">
      <c r="A26" s="743" t="s">
        <v>124</v>
      </c>
      <c r="B26" s="676" t="s">
        <v>604</v>
      </c>
      <c r="C26" s="641"/>
      <c r="D26" s="647"/>
      <c r="E26" s="641">
        <v>729600</v>
      </c>
      <c r="F26" s="650"/>
    </row>
    <row r="27" spans="1:6" ht="24.75" customHeight="1">
      <c r="A27" s="743" t="s">
        <v>125</v>
      </c>
      <c r="B27" s="681" t="s">
        <v>606</v>
      </c>
      <c r="C27" s="641"/>
      <c r="D27" s="647"/>
      <c r="E27" s="641">
        <v>667800</v>
      </c>
      <c r="F27" s="643"/>
    </row>
    <row r="28" spans="1:6" ht="12.75">
      <c r="A28" s="743" t="s">
        <v>126</v>
      </c>
      <c r="B28" s="676" t="s">
        <v>605</v>
      </c>
      <c r="C28" s="641"/>
      <c r="D28" s="647"/>
      <c r="E28" s="641">
        <v>651750</v>
      </c>
      <c r="F28" s="643"/>
    </row>
    <row r="29" spans="1:6" ht="12.75">
      <c r="A29" s="743" t="s">
        <v>127</v>
      </c>
      <c r="B29" s="682" t="s">
        <v>608</v>
      </c>
      <c r="C29" s="641"/>
      <c r="D29" s="647"/>
      <c r="E29" s="641">
        <f>SUM(E26:E28)</f>
        <v>2049150</v>
      </c>
      <c r="F29" s="643"/>
    </row>
    <row r="30" spans="1:6" ht="13.5">
      <c r="A30" s="743" t="s">
        <v>128</v>
      </c>
      <c r="B30" s="636" t="s">
        <v>10</v>
      </c>
      <c r="C30" s="641"/>
      <c r="D30" s="647"/>
      <c r="E30" s="641"/>
      <c r="F30" s="643">
        <f>E29+E30</f>
        <v>2049150</v>
      </c>
    </row>
    <row r="31" spans="1:6" ht="13.5">
      <c r="A31" s="743" t="s">
        <v>129</v>
      </c>
      <c r="B31" s="699" t="s">
        <v>3</v>
      </c>
      <c r="C31" s="700"/>
      <c r="D31" s="690"/>
      <c r="E31" s="700"/>
      <c r="F31" s="701">
        <f>F21+F30</f>
        <v>8453388</v>
      </c>
    </row>
    <row r="32" spans="1:6" ht="18.75" customHeight="1">
      <c r="A32" s="743" t="s">
        <v>132</v>
      </c>
      <c r="B32" s="693" t="s">
        <v>11</v>
      </c>
      <c r="C32" s="695"/>
      <c r="D32" s="705"/>
      <c r="E32" s="695"/>
      <c r="F32" s="706">
        <f>F30+F21</f>
        <v>8453388</v>
      </c>
    </row>
    <row r="33" spans="1:6" ht="15.75" customHeight="1">
      <c r="A33" s="743" t="s">
        <v>134</v>
      </c>
      <c r="B33" s="702" t="s">
        <v>12</v>
      </c>
      <c r="C33" s="697"/>
      <c r="D33" s="703"/>
      <c r="E33" s="697"/>
      <c r="F33" s="704"/>
    </row>
    <row r="34" spans="1:6" ht="12.75">
      <c r="A34" s="743" t="s">
        <v>135</v>
      </c>
      <c r="B34" s="659" t="s">
        <v>13</v>
      </c>
      <c r="C34" s="641"/>
      <c r="D34" s="647"/>
      <c r="E34" s="641"/>
      <c r="F34" s="660"/>
    </row>
    <row r="35" spans="1:6" ht="12.75">
      <c r="A35" s="743" t="s">
        <v>136</v>
      </c>
      <c r="B35" s="655" t="s">
        <v>14</v>
      </c>
      <c r="C35" s="641"/>
      <c r="D35" s="647"/>
      <c r="E35" s="641"/>
      <c r="F35" s="660"/>
    </row>
    <row r="36" spans="1:6" ht="12.75">
      <c r="A36" s="743" t="s">
        <v>137</v>
      </c>
      <c r="B36" s="676" t="s">
        <v>609</v>
      </c>
      <c r="C36" s="641"/>
      <c r="D36" s="647"/>
      <c r="E36" s="649">
        <v>8000000</v>
      </c>
      <c r="F36" s="660"/>
    </row>
    <row r="37" spans="1:6" ht="12.75">
      <c r="A37" s="743" t="s">
        <v>138</v>
      </c>
      <c r="B37" s="676" t="s">
        <v>610</v>
      </c>
      <c r="C37" s="661"/>
      <c r="D37" s="647"/>
      <c r="E37" s="649">
        <v>32000000</v>
      </c>
      <c r="F37" s="644"/>
    </row>
    <row r="38" spans="1:6" ht="13.5">
      <c r="A38" s="743" t="s">
        <v>139</v>
      </c>
      <c r="B38" s="682" t="s">
        <v>608</v>
      </c>
      <c r="C38" s="641"/>
      <c r="D38" s="647"/>
      <c r="E38" s="662">
        <f>SUM(E36:E37)</f>
        <v>40000000</v>
      </c>
      <c r="F38" s="663">
        <f>E38</f>
        <v>40000000</v>
      </c>
    </row>
    <row r="39" spans="1:6" ht="12.75">
      <c r="A39" s="743" t="s">
        <v>141</v>
      </c>
      <c r="B39" s="655" t="s">
        <v>15</v>
      </c>
      <c r="C39" s="641"/>
      <c r="D39" s="647"/>
      <c r="E39" s="649"/>
      <c r="F39" s="644"/>
    </row>
    <row r="40" spans="1:6" ht="12.75">
      <c r="A40" s="743" t="s">
        <v>142</v>
      </c>
      <c r="B40" s="676" t="s">
        <v>611</v>
      </c>
      <c r="C40" s="647"/>
      <c r="D40" s="637"/>
      <c r="E40" s="649">
        <v>3278000</v>
      </c>
      <c r="F40" s="644"/>
    </row>
    <row r="41" spans="1:6" ht="12.75">
      <c r="A41" s="743" t="s">
        <v>143</v>
      </c>
      <c r="B41" s="676" t="s">
        <v>612</v>
      </c>
      <c r="C41" s="640"/>
      <c r="D41" s="637"/>
      <c r="E41" s="649">
        <v>3812320</v>
      </c>
      <c r="F41" s="644"/>
    </row>
    <row r="42" spans="1:6" ht="12.75">
      <c r="A42" s="743" t="s">
        <v>144</v>
      </c>
      <c r="B42" s="676" t="s">
        <v>613</v>
      </c>
      <c r="C42" s="640"/>
      <c r="D42" s="637"/>
      <c r="E42" s="649">
        <v>-2150364</v>
      </c>
      <c r="F42" s="644"/>
    </row>
    <row r="43" spans="1:6" ht="13.5">
      <c r="A43" s="743" t="s">
        <v>145</v>
      </c>
      <c r="B43" s="682" t="s">
        <v>614</v>
      </c>
      <c r="C43" s="640"/>
      <c r="D43" s="640"/>
      <c r="E43" s="664">
        <f>SUM(E40:E42)</f>
        <v>4939956</v>
      </c>
      <c r="F43" s="665">
        <v>4939956</v>
      </c>
    </row>
    <row r="44" spans="1:6" ht="12.75">
      <c r="A44" s="743" t="s">
        <v>146</v>
      </c>
      <c r="B44" s="655" t="s">
        <v>16</v>
      </c>
      <c r="C44" s="640"/>
      <c r="D44" s="640"/>
      <c r="E44" s="664"/>
      <c r="F44" s="644"/>
    </row>
    <row r="45" spans="1:6" ht="12.75">
      <c r="A45" s="743" t="s">
        <v>148</v>
      </c>
      <c r="B45" s="680" t="s">
        <v>616</v>
      </c>
      <c r="C45" s="640"/>
      <c r="D45" s="640" t="s">
        <v>359</v>
      </c>
      <c r="E45" s="664">
        <v>60000</v>
      </c>
      <c r="F45" s="644"/>
    </row>
    <row r="46" spans="1:6" ht="12.75">
      <c r="A46" s="743" t="s">
        <v>149</v>
      </c>
      <c r="B46" s="680" t="s">
        <v>615</v>
      </c>
      <c r="C46" s="640"/>
      <c r="D46" s="640"/>
      <c r="E46" s="664">
        <v>500000</v>
      </c>
      <c r="F46" s="644"/>
    </row>
    <row r="47" spans="1:6" ht="12.75">
      <c r="A47" s="743" t="s">
        <v>150</v>
      </c>
      <c r="B47" s="640" t="s">
        <v>360</v>
      </c>
      <c r="C47" s="640"/>
      <c r="D47" s="640"/>
      <c r="E47" s="664">
        <v>104072</v>
      </c>
      <c r="F47" s="644"/>
    </row>
    <row r="48" spans="1:6" ht="13.5">
      <c r="A48" s="743" t="s">
        <v>151</v>
      </c>
      <c r="B48" s="682" t="s">
        <v>617</v>
      </c>
      <c r="C48" s="640"/>
      <c r="D48" s="640"/>
      <c r="E48" s="664"/>
      <c r="F48" s="665">
        <f>SUM(E45:E47)</f>
        <v>664072</v>
      </c>
    </row>
    <row r="49" spans="1:6" ht="13.5">
      <c r="A49" s="743" t="s">
        <v>279</v>
      </c>
      <c r="B49" s="683" t="s">
        <v>17</v>
      </c>
      <c r="C49" s="635"/>
      <c r="D49" s="635"/>
      <c r="E49" s="684"/>
      <c r="F49" s="688">
        <f>SUM(F38:F48)</f>
        <v>45604028</v>
      </c>
    </row>
    <row r="50" spans="1:6" ht="12.75">
      <c r="A50" s="743" t="s">
        <v>281</v>
      </c>
      <c r="B50" s="659" t="s">
        <v>18</v>
      </c>
      <c r="C50" s="640"/>
      <c r="D50" s="640"/>
      <c r="E50" s="664"/>
      <c r="F50" s="644"/>
    </row>
    <row r="51" spans="1:6" ht="12.75">
      <c r="A51" s="743" t="s">
        <v>283</v>
      </c>
      <c r="B51" s="680" t="s">
        <v>19</v>
      </c>
      <c r="C51" s="640"/>
      <c r="D51" s="640"/>
      <c r="E51" s="664"/>
      <c r="F51" s="644"/>
    </row>
    <row r="52" spans="1:6" ht="12.75">
      <c r="A52" s="743" t="s">
        <v>285</v>
      </c>
      <c r="B52" s="675" t="s">
        <v>618</v>
      </c>
      <c r="C52" s="640"/>
      <c r="D52" s="640"/>
      <c r="E52" s="664"/>
      <c r="F52" s="644"/>
    </row>
    <row r="53" spans="1:6" ht="12.75">
      <c r="A53" s="743" t="s">
        <v>287</v>
      </c>
      <c r="B53" s="675" t="s">
        <v>619</v>
      </c>
      <c r="C53" s="640"/>
      <c r="D53" s="640"/>
      <c r="E53" s="664">
        <v>500000</v>
      </c>
      <c r="F53" s="644"/>
    </row>
    <row r="54" spans="1:6" ht="12.75">
      <c r="A54" s="743" t="s">
        <v>289</v>
      </c>
      <c r="B54" s="676" t="s">
        <v>20</v>
      </c>
      <c r="C54" s="640"/>
      <c r="D54" s="640"/>
      <c r="E54" s="649"/>
      <c r="F54" s="644"/>
    </row>
    <row r="55" spans="1:6" ht="25.5">
      <c r="A55" s="743" t="s">
        <v>291</v>
      </c>
      <c r="B55" s="686" t="s">
        <v>620</v>
      </c>
      <c r="C55" s="666"/>
      <c r="D55" s="640"/>
      <c r="E55" s="664">
        <v>1125000</v>
      </c>
      <c r="F55" s="644"/>
    </row>
    <row r="56" spans="1:6" ht="13.5">
      <c r="A56" s="743" t="s">
        <v>292</v>
      </c>
      <c r="B56" s="689" t="s">
        <v>18</v>
      </c>
      <c r="C56" s="690"/>
      <c r="D56" s="690"/>
      <c r="E56" s="691"/>
      <c r="F56" s="692">
        <f>SUM(E53:E55)</f>
        <v>1625000</v>
      </c>
    </row>
    <row r="57" spans="1:6" ht="14.25" thickBot="1">
      <c r="A57" s="747" t="s">
        <v>294</v>
      </c>
      <c r="B57" s="793" t="s">
        <v>21</v>
      </c>
      <c r="C57" s="794"/>
      <c r="D57" s="794"/>
      <c r="E57" s="795"/>
      <c r="F57" s="796">
        <f>F56+F49</f>
        <v>47229028</v>
      </c>
    </row>
    <row r="58" spans="1:6" ht="13.5">
      <c r="A58" s="797"/>
      <c r="B58" s="798"/>
      <c r="C58" s="799"/>
      <c r="D58" s="799"/>
      <c r="E58" s="800"/>
      <c r="F58" s="801"/>
    </row>
    <row r="59" spans="1:6" ht="13.5" customHeight="1">
      <c r="A59" s="875"/>
      <c r="B59" s="875"/>
      <c r="C59" s="875"/>
      <c r="D59" s="875"/>
      <c r="E59" s="875"/>
      <c r="F59" s="875"/>
    </row>
    <row r="60" spans="1:6" ht="13.5">
      <c r="A60" s="803"/>
      <c r="B60" s="7"/>
      <c r="C60" s="9"/>
      <c r="D60" s="9"/>
      <c r="E60" s="10"/>
      <c r="F60" s="804"/>
    </row>
    <row r="61" spans="1:6" ht="13.5">
      <c r="A61" s="803"/>
      <c r="B61" s="7"/>
      <c r="C61" s="9"/>
      <c r="D61" s="9"/>
      <c r="E61" s="10"/>
      <c r="F61" s="804"/>
    </row>
    <row r="62" spans="2:6" ht="15.75">
      <c r="B62" s="1" t="s">
        <v>29</v>
      </c>
      <c r="C62" s="2"/>
      <c r="D62" s="8" t="s">
        <v>435</v>
      </c>
      <c r="E62" s="2"/>
      <c r="F62" s="8" t="s">
        <v>423</v>
      </c>
    </row>
    <row r="63" spans="2:6" ht="15.75">
      <c r="B63" s="1"/>
      <c r="C63" s="2"/>
      <c r="D63" s="2"/>
      <c r="E63" s="2"/>
      <c r="F63" s="2"/>
    </row>
    <row r="64" spans="2:6" ht="12.75">
      <c r="B64" s="2"/>
      <c r="C64" s="873"/>
      <c r="D64" s="873"/>
      <c r="E64" s="873"/>
      <c r="F64" s="40" t="s">
        <v>2</v>
      </c>
    </row>
    <row r="65" spans="2:6" ht="12.75">
      <c r="B65" s="2"/>
      <c r="C65" s="3"/>
      <c r="D65" s="2"/>
      <c r="E65" s="2"/>
      <c r="F65" s="4"/>
    </row>
    <row r="66" spans="1:6" ht="14.25">
      <c r="A66" s="874" t="s">
        <v>357</v>
      </c>
      <c r="B66" s="874"/>
      <c r="C66" s="874"/>
      <c r="D66" s="874"/>
      <c r="E66" s="874"/>
      <c r="F66" s="874"/>
    </row>
    <row r="67" spans="1:6" ht="14.25" thickBot="1">
      <c r="A67" s="803"/>
      <c r="B67" s="7"/>
      <c r="C67" s="9"/>
      <c r="D67" s="9"/>
      <c r="E67" s="10"/>
      <c r="F67" s="804"/>
    </row>
    <row r="68" spans="1:6" ht="12.75">
      <c r="A68" s="802"/>
      <c r="B68" s="631" t="s">
        <v>591</v>
      </c>
      <c r="C68" s="631" t="s">
        <v>584</v>
      </c>
      <c r="D68" s="631" t="s">
        <v>571</v>
      </c>
      <c r="E68" s="631" t="s">
        <v>572</v>
      </c>
      <c r="F68" s="632" t="s">
        <v>592</v>
      </c>
    </row>
    <row r="69" spans="1:6" ht="29.25" customHeight="1">
      <c r="A69" s="743"/>
      <c r="B69" s="672" t="s">
        <v>165</v>
      </c>
      <c r="C69" s="673" t="s">
        <v>4</v>
      </c>
      <c r="D69" s="673" t="s">
        <v>5</v>
      </c>
      <c r="E69" s="673" t="s">
        <v>6</v>
      </c>
      <c r="F69" s="687" t="s">
        <v>621</v>
      </c>
    </row>
    <row r="70" spans="1:6" ht="12.75">
      <c r="A70" s="743" t="s">
        <v>296</v>
      </c>
      <c r="B70" s="668" t="s">
        <v>22</v>
      </c>
      <c r="C70" s="669"/>
      <c r="D70" s="669"/>
      <c r="E70" s="697"/>
      <c r="F70" s="698"/>
    </row>
    <row r="71" spans="1:6" ht="12.75">
      <c r="A71" s="743" t="s">
        <v>298</v>
      </c>
      <c r="B71" s="707" t="s">
        <v>23</v>
      </c>
      <c r="C71" s="708"/>
      <c r="D71" s="708"/>
      <c r="E71" s="691"/>
      <c r="F71" s="709"/>
    </row>
    <row r="72" spans="1:6" ht="18" customHeight="1">
      <c r="A72" s="743" t="s">
        <v>627</v>
      </c>
      <c r="B72" s="710" t="s">
        <v>22</v>
      </c>
      <c r="C72" s="694"/>
      <c r="D72" s="694"/>
      <c r="E72" s="695"/>
      <c r="F72" s="696">
        <v>0</v>
      </c>
    </row>
    <row r="73" spans="1:6" ht="12.75">
      <c r="A73" s="743" t="s">
        <v>628</v>
      </c>
      <c r="B73" s="713" t="s">
        <v>24</v>
      </c>
      <c r="C73" s="694"/>
      <c r="D73" s="694"/>
      <c r="E73" s="695"/>
      <c r="F73" s="714"/>
    </row>
    <row r="74" spans="1:6" ht="25.5">
      <c r="A74" s="743" t="s">
        <v>629</v>
      </c>
      <c r="B74" s="681" t="s">
        <v>622</v>
      </c>
      <c r="C74" s="640"/>
      <c r="D74" s="640"/>
      <c r="E74" s="649">
        <v>7500000</v>
      </c>
      <c r="F74" s="660"/>
    </row>
    <row r="75" spans="1:6" ht="76.5">
      <c r="A75" s="743" t="s">
        <v>630</v>
      </c>
      <c r="B75" s="681" t="s">
        <v>623</v>
      </c>
      <c r="C75" s="640"/>
      <c r="D75" s="640"/>
      <c r="E75" s="649">
        <v>5969400</v>
      </c>
      <c r="F75" s="660"/>
    </row>
    <row r="76" spans="1:6" ht="12.75">
      <c r="A76" s="743" t="s">
        <v>631</v>
      </c>
      <c r="B76" s="676" t="s">
        <v>431</v>
      </c>
      <c r="C76" s="640"/>
      <c r="D76" s="640"/>
      <c r="E76" s="649"/>
      <c r="F76" s="667"/>
    </row>
    <row r="77" spans="1:6" ht="12.75">
      <c r="A77" s="743" t="s">
        <v>632</v>
      </c>
      <c r="B77" s="676" t="s">
        <v>624</v>
      </c>
      <c r="C77" s="640"/>
      <c r="D77" s="640"/>
      <c r="E77" s="649">
        <v>309855</v>
      </c>
      <c r="F77" s="667"/>
    </row>
    <row r="78" spans="1:6" ht="12.75">
      <c r="A78" s="743" t="s">
        <v>633</v>
      </c>
      <c r="B78" s="676" t="s">
        <v>625</v>
      </c>
      <c r="C78" s="640"/>
      <c r="D78" s="640"/>
      <c r="E78" s="649">
        <v>88304</v>
      </c>
      <c r="F78" s="667"/>
    </row>
    <row r="79" spans="1:6" ht="43.5" customHeight="1">
      <c r="A79" s="743" t="s">
        <v>634</v>
      </c>
      <c r="B79" s="753" t="s">
        <v>651</v>
      </c>
      <c r="C79" s="690"/>
      <c r="D79" s="690"/>
      <c r="E79" s="691">
        <v>750000</v>
      </c>
      <c r="F79" s="715"/>
    </row>
    <row r="80" spans="1:6" ht="13.5">
      <c r="A80" s="743" t="s">
        <v>635</v>
      </c>
      <c r="B80" s="713" t="s">
        <v>24</v>
      </c>
      <c r="C80" s="694"/>
      <c r="D80" s="713"/>
      <c r="E80" s="716"/>
      <c r="F80" s="696">
        <f>E74+E75+E77+E78+E79</f>
        <v>14617559</v>
      </c>
    </row>
    <row r="81" spans="1:6" ht="12.75">
      <c r="A81" s="743" t="s">
        <v>636</v>
      </c>
      <c r="B81" s="717" t="s">
        <v>82</v>
      </c>
      <c r="C81" s="718"/>
      <c r="D81" s="634"/>
      <c r="E81" s="719"/>
      <c r="F81" s="685"/>
    </row>
    <row r="82" spans="1:6" ht="12.75">
      <c r="A82" s="743" t="s">
        <v>637</v>
      </c>
      <c r="B82" s="640" t="s">
        <v>652</v>
      </c>
      <c r="C82" s="640"/>
      <c r="D82" s="633"/>
      <c r="F82" s="644"/>
    </row>
    <row r="83" spans="1:6" ht="12.75">
      <c r="A83" s="743" t="s">
        <v>638</v>
      </c>
      <c r="B83" s="720" t="s">
        <v>626</v>
      </c>
      <c r="C83" s="640"/>
      <c r="D83" s="633"/>
      <c r="E83" s="649"/>
      <c r="F83" s="644"/>
    </row>
    <row r="84" spans="1:6" ht="12.75">
      <c r="A84" s="743" t="s">
        <v>639</v>
      </c>
      <c r="B84" s="721" t="s">
        <v>83</v>
      </c>
      <c r="C84" s="690"/>
      <c r="D84" s="722"/>
      <c r="E84" s="691">
        <v>73224</v>
      </c>
      <c r="F84" s="723"/>
    </row>
    <row r="85" spans="1:6" ht="13.5">
      <c r="A85" s="743" t="s">
        <v>640</v>
      </c>
      <c r="B85" s="724" t="s">
        <v>82</v>
      </c>
      <c r="C85" s="694"/>
      <c r="D85" s="713"/>
      <c r="E85" s="695"/>
      <c r="F85" s="696">
        <v>72334</v>
      </c>
    </row>
    <row r="86" spans="1:6" ht="12.75">
      <c r="A86" s="743" t="s">
        <v>641</v>
      </c>
      <c r="B86" s="711" t="s">
        <v>25</v>
      </c>
      <c r="C86" s="712"/>
      <c r="D86" s="712"/>
      <c r="E86" s="725"/>
      <c r="F86" s="726"/>
    </row>
    <row r="87" spans="1:6" ht="13.5">
      <c r="A87" s="743" t="s">
        <v>642</v>
      </c>
      <c r="B87" s="693" t="s">
        <v>25</v>
      </c>
      <c r="C87" s="694"/>
      <c r="D87" s="694"/>
      <c r="E87" s="695"/>
      <c r="F87" s="727">
        <v>0</v>
      </c>
    </row>
    <row r="88" spans="1:6" ht="12.75">
      <c r="A88" s="743" t="s">
        <v>643</v>
      </c>
      <c r="B88" s="634" t="s">
        <v>26</v>
      </c>
      <c r="C88" s="635"/>
      <c r="D88" s="635"/>
      <c r="E88" s="728">
        <v>108000</v>
      </c>
      <c r="F88" s="729"/>
    </row>
    <row r="89" spans="1:6" ht="13.5">
      <c r="A89" s="743" t="s">
        <v>644</v>
      </c>
      <c r="B89" s="634" t="s">
        <v>26</v>
      </c>
      <c r="C89" s="730"/>
      <c r="D89" s="730"/>
      <c r="E89" s="730"/>
      <c r="F89" s="788">
        <f>E88</f>
        <v>108000</v>
      </c>
    </row>
    <row r="90" spans="1:6" ht="12.75">
      <c r="A90" s="744" t="s">
        <v>645</v>
      </c>
      <c r="B90" s="731" t="s">
        <v>653</v>
      </c>
      <c r="C90" s="730"/>
      <c r="D90" s="730"/>
      <c r="E90" s="787"/>
      <c r="F90" s="790">
        <f>F89+F85+F80+F57+F32</f>
        <v>70480309</v>
      </c>
    </row>
    <row r="91" spans="1:6" ht="13.5">
      <c r="A91" s="744" t="s">
        <v>646</v>
      </c>
      <c r="B91" s="732" t="s">
        <v>47</v>
      </c>
      <c r="C91" s="730"/>
      <c r="D91" s="730"/>
      <c r="E91" s="733"/>
      <c r="F91" s="789"/>
    </row>
    <row r="92" spans="1:6" ht="15" customHeight="1">
      <c r="A92" s="743" t="s">
        <v>647</v>
      </c>
      <c r="B92" s="752" t="s">
        <v>27</v>
      </c>
      <c r="C92" s="730"/>
      <c r="D92" s="730"/>
      <c r="E92" s="733"/>
      <c r="F92" s="734"/>
    </row>
    <row r="93" spans="1:6" ht="16.5" customHeight="1">
      <c r="A93" s="743" t="s">
        <v>648</v>
      </c>
      <c r="B93" s="748" t="s">
        <v>28</v>
      </c>
      <c r="C93" s="749"/>
      <c r="D93" s="749"/>
      <c r="E93" s="750"/>
      <c r="F93" s="751"/>
    </row>
    <row r="94" spans="1:6" ht="17.25" customHeight="1">
      <c r="A94" s="743" t="s">
        <v>649</v>
      </c>
      <c r="B94" s="748" t="s">
        <v>650</v>
      </c>
      <c r="C94" s="749"/>
      <c r="D94" s="749"/>
      <c r="E94" s="750"/>
      <c r="F94" s="751"/>
    </row>
    <row r="95" spans="1:6" ht="12.75">
      <c r="A95" s="745" t="s">
        <v>648</v>
      </c>
      <c r="B95" s="735" t="s">
        <v>49</v>
      </c>
      <c r="C95" s="736"/>
      <c r="D95" s="737"/>
      <c r="E95" s="736"/>
      <c r="F95" s="738">
        <v>0</v>
      </c>
    </row>
    <row r="96" spans="1:6" ht="21.75" customHeight="1" thickBot="1">
      <c r="A96" s="746" t="s">
        <v>649</v>
      </c>
      <c r="B96" s="739" t="s">
        <v>85</v>
      </c>
      <c r="C96" s="740"/>
      <c r="D96" s="741"/>
      <c r="E96" s="791"/>
      <c r="F96" s="792">
        <f>F95+F90</f>
        <v>70480309</v>
      </c>
    </row>
  </sheetData>
  <sheetProtection/>
  <mergeCells count="5">
    <mergeCell ref="C3:E3"/>
    <mergeCell ref="A5:F5"/>
    <mergeCell ref="C64:E64"/>
    <mergeCell ref="A66:F66"/>
    <mergeCell ref="A59:F59"/>
  </mergeCells>
  <printOptions horizontalCentered="1"/>
  <pageMargins left="0.3937007874015748" right="0.3937007874015748" top="0.7086614173228347" bottom="0.6692913385826772" header="0.3937007874015748" footer="0.31496062992125984"/>
  <pageSetup horizontalDpi="600" verticalDpi="600" orientation="portrait" paperSize="9" scale="85" r:id="rId1"/>
  <headerFooter alignWithMargins="0">
    <oddHeader>&amp;C&amp;F&amp;R&amp;P.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43"/>
  <sheetViews>
    <sheetView zoomScalePageLayoutView="0" workbookViewId="0" topLeftCell="A19">
      <selection activeCell="L15" sqref="L15"/>
    </sheetView>
  </sheetViews>
  <sheetFormatPr defaultColWidth="9.00390625" defaultRowHeight="12.75"/>
  <cols>
    <col min="1" max="1" width="4.375" style="14" customWidth="1"/>
    <col min="2" max="2" width="7.00390625" style="13" customWidth="1"/>
    <col min="3" max="3" width="6.125" style="13" customWidth="1"/>
    <col min="4" max="4" width="16.625" style="13" customWidth="1"/>
    <col min="5" max="5" width="8.625" style="13" customWidth="1"/>
    <col min="6" max="6" width="12.125" style="13" customWidth="1"/>
    <col min="7" max="7" width="11.875" style="13" customWidth="1"/>
    <col min="8" max="8" width="11.75390625" style="13" customWidth="1"/>
    <col min="9" max="9" width="14.375" style="13" customWidth="1"/>
    <col min="10" max="10" width="13.00390625" style="13" customWidth="1"/>
    <col min="11" max="11" width="14.625" style="13" customWidth="1"/>
    <col min="12" max="12" width="12.375" style="13" customWidth="1"/>
    <col min="13" max="13" width="11.25390625" style="13" customWidth="1"/>
    <col min="14" max="14" width="11.625" style="14" customWidth="1"/>
    <col min="15" max="15" width="12.875" style="14" customWidth="1"/>
    <col min="16" max="16384" width="9.125" style="14" customWidth="1"/>
  </cols>
  <sheetData>
    <row r="1" ht="12.75">
      <c r="B1" s="12" t="s">
        <v>29</v>
      </c>
    </row>
    <row r="2" spans="9:14" ht="12.75">
      <c r="I2" s="15" t="s">
        <v>361</v>
      </c>
      <c r="J2" s="15"/>
      <c r="K2" s="14"/>
      <c r="L2" s="39" t="s">
        <v>435</v>
      </c>
      <c r="N2" s="234" t="s">
        <v>424</v>
      </c>
    </row>
    <row r="3" spans="9:15" ht="12.75">
      <c r="I3" s="15" t="s">
        <v>66</v>
      </c>
      <c r="J3" s="15"/>
      <c r="K3" s="14"/>
      <c r="O3" s="18" t="s">
        <v>31</v>
      </c>
    </row>
    <row r="4" spans="2:15" ht="13.5" customHeight="1">
      <c r="B4" s="16"/>
      <c r="C4" s="16"/>
      <c r="D4" s="16"/>
      <c r="E4" s="16"/>
      <c r="F4" s="16"/>
      <c r="G4" s="16"/>
      <c r="H4" s="16"/>
      <c r="I4" s="17"/>
      <c r="J4" s="16"/>
      <c r="K4" s="16"/>
      <c r="M4" s="17"/>
      <c r="O4" s="16"/>
    </row>
    <row r="5" spans="2:15" ht="17.25" customHeight="1" thickBot="1">
      <c r="B5" s="16"/>
      <c r="C5" s="16"/>
      <c r="D5" s="16"/>
      <c r="E5" s="16"/>
      <c r="F5" s="16"/>
      <c r="G5" s="16"/>
      <c r="H5" s="16"/>
      <c r="I5" s="19"/>
      <c r="J5" s="19"/>
      <c r="K5" s="14"/>
      <c r="N5" s="20" t="s">
        <v>48</v>
      </c>
      <c r="O5" s="16"/>
    </row>
    <row r="6" spans="1:15" ht="13.5" thickTop="1">
      <c r="A6" s="385"/>
      <c r="B6" s="882" t="s">
        <v>436</v>
      </c>
      <c r="C6" s="883"/>
      <c r="D6" s="884"/>
      <c r="E6" s="410" t="s">
        <v>437</v>
      </c>
      <c r="F6" s="407" t="s">
        <v>438</v>
      </c>
      <c r="G6" s="407" t="s">
        <v>439</v>
      </c>
      <c r="H6" s="407" t="s">
        <v>440</v>
      </c>
      <c r="I6" s="407" t="s">
        <v>441</v>
      </c>
      <c r="J6" s="407" t="s">
        <v>442</v>
      </c>
      <c r="K6" s="407" t="s">
        <v>443</v>
      </c>
      <c r="L6" s="408" t="s">
        <v>446</v>
      </c>
      <c r="M6" s="408" t="s">
        <v>444</v>
      </c>
      <c r="N6" s="407" t="s">
        <v>445</v>
      </c>
      <c r="O6" s="409" t="s">
        <v>447</v>
      </c>
    </row>
    <row r="7" spans="1:15" ht="12.75">
      <c r="A7" s="885"/>
      <c r="B7" s="887" t="s">
        <v>32</v>
      </c>
      <c r="C7" s="888"/>
      <c r="D7" s="889"/>
      <c r="E7" s="893" t="s">
        <v>52</v>
      </c>
      <c r="F7" s="876" t="s">
        <v>57</v>
      </c>
      <c r="G7" s="876" t="s">
        <v>58</v>
      </c>
      <c r="H7" s="876" t="s">
        <v>59</v>
      </c>
      <c r="I7" s="876" t="s">
        <v>60</v>
      </c>
      <c r="J7" s="876" t="s">
        <v>61</v>
      </c>
      <c r="K7" s="876" t="s">
        <v>63</v>
      </c>
      <c r="L7" s="880" t="s">
        <v>64</v>
      </c>
      <c r="M7" s="876" t="s">
        <v>65</v>
      </c>
      <c r="N7" s="876" t="s">
        <v>67</v>
      </c>
      <c r="O7" s="878" t="s">
        <v>68</v>
      </c>
    </row>
    <row r="8" spans="1:15" ht="49.5" customHeight="1">
      <c r="A8" s="886"/>
      <c r="B8" s="890"/>
      <c r="C8" s="891"/>
      <c r="D8" s="892"/>
      <c r="E8" s="894"/>
      <c r="F8" s="877"/>
      <c r="G8" s="877"/>
      <c r="H8" s="877"/>
      <c r="I8" s="877"/>
      <c r="J8" s="877"/>
      <c r="K8" s="877"/>
      <c r="L8" s="881"/>
      <c r="M8" s="877"/>
      <c r="N8" s="877"/>
      <c r="O8" s="879"/>
    </row>
    <row r="9" spans="1:15" ht="14.25" customHeight="1">
      <c r="A9" s="509" t="s">
        <v>93</v>
      </c>
      <c r="B9" s="424"/>
      <c r="C9" s="425"/>
      <c r="D9" s="425"/>
      <c r="E9" s="431"/>
      <c r="F9" s="431"/>
      <c r="G9" s="431"/>
      <c r="H9" s="432"/>
      <c r="I9" s="433" t="s">
        <v>69</v>
      </c>
      <c r="J9" s="431"/>
      <c r="K9" s="431"/>
      <c r="L9" s="434"/>
      <c r="M9" s="431"/>
      <c r="N9" s="431"/>
      <c r="O9" s="435"/>
    </row>
    <row r="10" spans="1:15" ht="12.75">
      <c r="A10" s="510" t="s">
        <v>94</v>
      </c>
      <c r="B10" s="404" t="s">
        <v>362</v>
      </c>
      <c r="C10" s="404" t="s">
        <v>363</v>
      </c>
      <c r="D10" s="418"/>
      <c r="E10" s="411"/>
      <c r="F10" s="404"/>
      <c r="G10" s="404">
        <v>1179</v>
      </c>
      <c r="H10" s="404"/>
      <c r="I10" s="404"/>
      <c r="J10" s="404"/>
      <c r="K10" s="404"/>
      <c r="L10" s="404"/>
      <c r="M10" s="404"/>
      <c r="N10" s="405"/>
      <c r="O10" s="406">
        <f>SUM(E10:N10)</f>
        <v>1179</v>
      </c>
    </row>
    <row r="11" spans="1:15" ht="12.75">
      <c r="A11" s="511" t="s">
        <v>95</v>
      </c>
      <c r="B11" s="310" t="s">
        <v>364</v>
      </c>
      <c r="C11" s="310" t="s">
        <v>365</v>
      </c>
      <c r="D11" s="419"/>
      <c r="E11" s="309">
        <v>6005</v>
      </c>
      <c r="F11" s="310">
        <v>1584</v>
      </c>
      <c r="G11" s="310">
        <v>32</v>
      </c>
      <c r="H11" s="310"/>
      <c r="I11" s="310"/>
      <c r="J11" s="310"/>
      <c r="K11" s="310"/>
      <c r="L11" s="310"/>
      <c r="M11" s="310"/>
      <c r="N11" s="388"/>
      <c r="O11" s="389">
        <f aca="true" t="shared" si="0" ref="O11:O36">SUM(E11:N11)</f>
        <v>7621</v>
      </c>
    </row>
    <row r="12" spans="1:15" ht="12.75">
      <c r="A12" s="510" t="s">
        <v>96</v>
      </c>
      <c r="B12" s="310" t="s">
        <v>366</v>
      </c>
      <c r="C12" s="310" t="s">
        <v>367</v>
      </c>
      <c r="D12" s="419"/>
      <c r="E12" s="309">
        <v>1897</v>
      </c>
      <c r="F12" s="310">
        <v>437</v>
      </c>
      <c r="G12" s="310">
        <v>6978</v>
      </c>
      <c r="H12" s="310"/>
      <c r="I12" s="310"/>
      <c r="J12" s="310"/>
      <c r="K12" s="310"/>
      <c r="L12" s="310"/>
      <c r="M12" s="310"/>
      <c r="N12" s="388"/>
      <c r="O12" s="389">
        <f t="shared" si="0"/>
        <v>9312</v>
      </c>
    </row>
    <row r="13" spans="1:15" ht="12.75">
      <c r="A13" s="511" t="s">
        <v>98</v>
      </c>
      <c r="B13" s="310" t="s">
        <v>368</v>
      </c>
      <c r="C13" s="310" t="s">
        <v>391</v>
      </c>
      <c r="D13" s="419"/>
      <c r="E13" s="309"/>
      <c r="F13" s="310"/>
      <c r="G13" s="310">
        <v>2538</v>
      </c>
      <c r="H13" s="310"/>
      <c r="I13" s="310"/>
      <c r="J13" s="310"/>
      <c r="K13" s="310"/>
      <c r="L13" s="310"/>
      <c r="M13" s="310"/>
      <c r="N13" s="388"/>
      <c r="O13" s="389">
        <f t="shared" si="0"/>
        <v>2538</v>
      </c>
    </row>
    <row r="14" spans="1:15" ht="12.75">
      <c r="A14" s="510" t="s">
        <v>100</v>
      </c>
      <c r="B14" s="310" t="s">
        <v>369</v>
      </c>
      <c r="C14" s="310" t="s">
        <v>33</v>
      </c>
      <c r="D14" s="419"/>
      <c r="E14" s="309"/>
      <c r="F14" s="310"/>
      <c r="G14" s="310">
        <v>1746</v>
      </c>
      <c r="H14" s="310"/>
      <c r="I14" s="310"/>
      <c r="J14" s="310"/>
      <c r="K14" s="310"/>
      <c r="L14" s="310"/>
      <c r="M14" s="310"/>
      <c r="N14" s="388"/>
      <c r="O14" s="389">
        <f t="shared" si="0"/>
        <v>1746</v>
      </c>
    </row>
    <row r="15" spans="1:15" ht="12.75">
      <c r="A15" s="511" t="s">
        <v>102</v>
      </c>
      <c r="B15" s="310" t="s">
        <v>370</v>
      </c>
      <c r="C15" s="310" t="s">
        <v>392</v>
      </c>
      <c r="D15" s="419"/>
      <c r="E15" s="309">
        <v>2203</v>
      </c>
      <c r="F15" s="310">
        <v>519</v>
      </c>
      <c r="G15" s="310">
        <v>3317</v>
      </c>
      <c r="H15" s="310"/>
      <c r="I15" s="310"/>
      <c r="J15" s="310"/>
      <c r="K15" s="310"/>
      <c r="L15" s="310"/>
      <c r="M15" s="310"/>
      <c r="N15" s="388"/>
      <c r="O15" s="389">
        <f t="shared" si="0"/>
        <v>6039</v>
      </c>
    </row>
    <row r="16" spans="1:15" ht="12.75">
      <c r="A16" s="510" t="s">
        <v>107</v>
      </c>
      <c r="B16" s="310" t="s">
        <v>371</v>
      </c>
      <c r="C16" s="310" t="s">
        <v>393</v>
      </c>
      <c r="D16" s="419"/>
      <c r="E16" s="309"/>
      <c r="F16" s="310"/>
      <c r="G16" s="310"/>
      <c r="H16" s="310"/>
      <c r="I16" s="310">
        <v>2610</v>
      </c>
      <c r="J16" s="310"/>
      <c r="K16" s="310">
        <v>1201</v>
      </c>
      <c r="L16" s="310"/>
      <c r="M16" s="310"/>
      <c r="N16" s="388"/>
      <c r="O16" s="389">
        <f t="shared" si="0"/>
        <v>3811</v>
      </c>
    </row>
    <row r="17" spans="1:15" ht="12.75">
      <c r="A17" s="511" t="s">
        <v>109</v>
      </c>
      <c r="B17" s="310" t="s">
        <v>372</v>
      </c>
      <c r="C17" s="310" t="s">
        <v>394</v>
      </c>
      <c r="D17" s="419"/>
      <c r="E17" s="309"/>
      <c r="F17" s="310"/>
      <c r="G17" s="310">
        <v>259</v>
      </c>
      <c r="H17" s="310"/>
      <c r="I17" s="310"/>
      <c r="J17" s="310"/>
      <c r="K17" s="310"/>
      <c r="L17" s="310"/>
      <c r="M17" s="310"/>
      <c r="N17" s="388"/>
      <c r="O17" s="389">
        <f t="shared" si="0"/>
        <v>259</v>
      </c>
    </row>
    <row r="18" spans="1:15" ht="12.75">
      <c r="A18" s="510" t="s">
        <v>111</v>
      </c>
      <c r="B18" s="390" t="s">
        <v>373</v>
      </c>
      <c r="C18" s="390" t="s">
        <v>395</v>
      </c>
      <c r="D18" s="420"/>
      <c r="E18" s="412"/>
      <c r="F18" s="390"/>
      <c r="G18" s="390">
        <v>111</v>
      </c>
      <c r="H18" s="390"/>
      <c r="I18" s="390"/>
      <c r="J18" s="390"/>
      <c r="K18" s="390"/>
      <c r="L18" s="390"/>
      <c r="M18" s="390"/>
      <c r="N18" s="388"/>
      <c r="O18" s="389">
        <f t="shared" si="0"/>
        <v>111</v>
      </c>
    </row>
    <row r="19" spans="1:15" ht="12.75">
      <c r="A19" s="511" t="s">
        <v>113</v>
      </c>
      <c r="B19" s="390" t="s">
        <v>374</v>
      </c>
      <c r="C19" s="390" t="s">
        <v>396</v>
      </c>
      <c r="D19" s="420"/>
      <c r="E19" s="412"/>
      <c r="F19" s="390"/>
      <c r="G19" s="390"/>
      <c r="H19" s="390"/>
      <c r="I19" s="390"/>
      <c r="J19" s="390">
        <v>1554</v>
      </c>
      <c r="K19" s="390"/>
      <c r="L19" s="390"/>
      <c r="M19" s="390"/>
      <c r="N19" s="388"/>
      <c r="O19" s="389">
        <f t="shared" si="0"/>
        <v>1554</v>
      </c>
    </row>
    <row r="20" spans="1:15" ht="12.75">
      <c r="A20" s="510" t="s">
        <v>114</v>
      </c>
      <c r="B20" s="390" t="s">
        <v>375</v>
      </c>
      <c r="C20" s="390" t="s">
        <v>397</v>
      </c>
      <c r="D20" s="420"/>
      <c r="E20" s="412"/>
      <c r="F20" s="390"/>
      <c r="G20" s="390"/>
      <c r="H20" s="390"/>
      <c r="I20" s="390"/>
      <c r="J20" s="390">
        <v>100</v>
      </c>
      <c r="K20" s="390"/>
      <c r="L20" s="390"/>
      <c r="M20" s="390"/>
      <c r="N20" s="388"/>
      <c r="O20" s="389">
        <f t="shared" si="0"/>
        <v>100</v>
      </c>
    </row>
    <row r="21" spans="1:15" ht="12.75">
      <c r="A21" s="511" t="s">
        <v>116</v>
      </c>
      <c r="B21" s="390" t="s">
        <v>376</v>
      </c>
      <c r="C21" s="390" t="s">
        <v>398</v>
      </c>
      <c r="D21" s="420"/>
      <c r="E21" s="412"/>
      <c r="F21" s="390"/>
      <c r="G21" s="390"/>
      <c r="H21" s="390"/>
      <c r="I21" s="390"/>
      <c r="J21" s="390">
        <v>100</v>
      </c>
      <c r="K21" s="390"/>
      <c r="L21" s="390"/>
      <c r="M21" s="390"/>
      <c r="N21" s="388"/>
      <c r="O21" s="389">
        <f t="shared" si="0"/>
        <v>100</v>
      </c>
    </row>
    <row r="22" spans="1:15" ht="12.75">
      <c r="A22" s="510" t="s">
        <v>156</v>
      </c>
      <c r="B22" s="390" t="s">
        <v>377</v>
      </c>
      <c r="C22" s="390" t="s">
        <v>399</v>
      </c>
      <c r="D22" s="420"/>
      <c r="E22" s="412"/>
      <c r="F22" s="390">
        <v>185</v>
      </c>
      <c r="G22" s="390"/>
      <c r="H22" s="390"/>
      <c r="I22" s="390"/>
      <c r="J22" s="390">
        <v>684</v>
      </c>
      <c r="K22" s="390"/>
      <c r="L22" s="390"/>
      <c r="M22" s="390"/>
      <c r="N22" s="388"/>
      <c r="O22" s="389">
        <f t="shared" si="0"/>
        <v>869</v>
      </c>
    </row>
    <row r="23" spans="1:15" ht="12.75">
      <c r="A23" s="511" t="s">
        <v>118</v>
      </c>
      <c r="B23" s="390" t="s">
        <v>378</v>
      </c>
      <c r="C23" s="390" t="s">
        <v>400</v>
      </c>
      <c r="D23" s="420"/>
      <c r="E23" s="412"/>
      <c r="F23" s="390">
        <v>185</v>
      </c>
      <c r="G23" s="390"/>
      <c r="H23" s="390"/>
      <c r="I23" s="390"/>
      <c r="J23" s="390">
        <v>684</v>
      </c>
      <c r="K23" s="390"/>
      <c r="L23" s="390"/>
      <c r="M23" s="390"/>
      <c r="N23" s="388"/>
      <c r="O23" s="389">
        <f t="shared" si="0"/>
        <v>869</v>
      </c>
    </row>
    <row r="24" spans="1:15" ht="12.75">
      <c r="A24" s="510" t="s">
        <v>120</v>
      </c>
      <c r="B24" s="390" t="s">
        <v>379</v>
      </c>
      <c r="C24" s="390" t="s">
        <v>401</v>
      </c>
      <c r="D24" s="420"/>
      <c r="E24" s="412"/>
      <c r="F24" s="390"/>
      <c r="G24" s="390"/>
      <c r="H24" s="390"/>
      <c r="I24" s="390"/>
      <c r="J24" s="390">
        <v>540</v>
      </c>
      <c r="K24" s="390"/>
      <c r="L24" s="390"/>
      <c r="M24" s="390"/>
      <c r="N24" s="388"/>
      <c r="O24" s="389">
        <f t="shared" si="0"/>
        <v>540</v>
      </c>
    </row>
    <row r="25" spans="1:15" ht="12.75">
      <c r="A25" s="511" t="s">
        <v>122</v>
      </c>
      <c r="B25" s="390" t="s">
        <v>380</v>
      </c>
      <c r="C25" s="390" t="s">
        <v>402</v>
      </c>
      <c r="D25" s="420"/>
      <c r="E25" s="412"/>
      <c r="F25" s="390"/>
      <c r="G25" s="390"/>
      <c r="H25" s="390"/>
      <c r="I25" s="390"/>
      <c r="J25" s="390">
        <v>250</v>
      </c>
      <c r="K25" s="390"/>
      <c r="L25" s="390"/>
      <c r="M25" s="390"/>
      <c r="N25" s="388"/>
      <c r="O25" s="389">
        <f t="shared" si="0"/>
        <v>250</v>
      </c>
    </row>
    <row r="26" spans="1:15" ht="12.75">
      <c r="A26" s="510" t="s">
        <v>124</v>
      </c>
      <c r="B26" s="390" t="s">
        <v>381</v>
      </c>
      <c r="C26" s="390" t="s">
        <v>403</v>
      </c>
      <c r="D26" s="420"/>
      <c r="E26" s="412"/>
      <c r="F26" s="390"/>
      <c r="G26" s="390"/>
      <c r="H26" s="390"/>
      <c r="I26" s="390"/>
      <c r="J26" s="390">
        <v>1310</v>
      </c>
      <c r="K26" s="390"/>
      <c r="L26" s="390"/>
      <c r="M26" s="390"/>
      <c r="N26" s="388"/>
      <c r="O26" s="389">
        <f t="shared" si="0"/>
        <v>1310</v>
      </c>
    </row>
    <row r="27" spans="1:15" ht="12.75">
      <c r="A27" s="511" t="s">
        <v>125</v>
      </c>
      <c r="B27" s="390" t="s">
        <v>382</v>
      </c>
      <c r="C27" s="390" t="s">
        <v>404</v>
      </c>
      <c r="D27" s="420"/>
      <c r="E27" s="412"/>
      <c r="F27" s="390"/>
      <c r="G27" s="390"/>
      <c r="H27" s="390"/>
      <c r="I27" s="390"/>
      <c r="J27" s="390">
        <v>4075</v>
      </c>
      <c r="K27" s="390"/>
      <c r="L27" s="390"/>
      <c r="M27" s="390"/>
      <c r="N27" s="388"/>
      <c r="O27" s="389">
        <f t="shared" si="0"/>
        <v>4075</v>
      </c>
    </row>
    <row r="28" spans="1:15" ht="12.75">
      <c r="A28" s="510" t="s">
        <v>126</v>
      </c>
      <c r="B28" s="390" t="s">
        <v>383</v>
      </c>
      <c r="C28" s="390" t="s">
        <v>405</v>
      </c>
      <c r="D28" s="420"/>
      <c r="E28" s="412"/>
      <c r="F28" s="390"/>
      <c r="G28" s="390"/>
      <c r="H28" s="390"/>
      <c r="I28" s="390"/>
      <c r="J28" s="390">
        <v>100</v>
      </c>
      <c r="K28" s="390"/>
      <c r="L28" s="390"/>
      <c r="M28" s="390"/>
      <c r="N28" s="388"/>
      <c r="O28" s="389">
        <f t="shared" si="0"/>
        <v>100</v>
      </c>
    </row>
    <row r="29" spans="1:15" ht="12.75">
      <c r="A29" s="511" t="s">
        <v>127</v>
      </c>
      <c r="B29" s="390" t="s">
        <v>384</v>
      </c>
      <c r="C29" s="390" t="s">
        <v>406</v>
      </c>
      <c r="D29" s="420"/>
      <c r="E29" s="412"/>
      <c r="F29" s="390"/>
      <c r="G29" s="390"/>
      <c r="H29" s="390"/>
      <c r="I29" s="390"/>
      <c r="J29" s="390">
        <v>80</v>
      </c>
      <c r="K29" s="390"/>
      <c r="L29" s="390"/>
      <c r="M29" s="390"/>
      <c r="N29" s="388"/>
      <c r="O29" s="389">
        <f t="shared" si="0"/>
        <v>80</v>
      </c>
    </row>
    <row r="30" spans="1:15" ht="12.75">
      <c r="A30" s="510" t="s">
        <v>128</v>
      </c>
      <c r="B30" s="390" t="s">
        <v>385</v>
      </c>
      <c r="C30" s="390" t="s">
        <v>35</v>
      </c>
      <c r="D30" s="420"/>
      <c r="E30" s="412"/>
      <c r="F30" s="390"/>
      <c r="G30" s="390"/>
      <c r="H30" s="390"/>
      <c r="I30" s="390"/>
      <c r="J30" s="390">
        <v>90</v>
      </c>
      <c r="K30" s="390"/>
      <c r="L30" s="390"/>
      <c r="M30" s="390"/>
      <c r="N30" s="388"/>
      <c r="O30" s="389">
        <f t="shared" si="0"/>
        <v>90</v>
      </c>
    </row>
    <row r="31" spans="1:15" ht="12.75">
      <c r="A31" s="511" t="s">
        <v>129</v>
      </c>
      <c r="B31" s="310" t="s">
        <v>386</v>
      </c>
      <c r="C31" s="310" t="s">
        <v>34</v>
      </c>
      <c r="D31" s="419"/>
      <c r="E31" s="309"/>
      <c r="F31" s="310"/>
      <c r="G31" s="310">
        <v>396</v>
      </c>
      <c r="H31" s="310"/>
      <c r="I31" s="310"/>
      <c r="J31" s="310"/>
      <c r="K31" s="310"/>
      <c r="L31" s="310"/>
      <c r="M31" s="310"/>
      <c r="N31" s="388"/>
      <c r="O31" s="389">
        <f t="shared" si="0"/>
        <v>396</v>
      </c>
    </row>
    <row r="32" spans="1:15" ht="12.75">
      <c r="A32" s="510" t="s">
        <v>132</v>
      </c>
      <c r="B32" s="310" t="s">
        <v>387</v>
      </c>
      <c r="C32" s="310" t="s">
        <v>407</v>
      </c>
      <c r="D32" s="419"/>
      <c r="E32" s="309"/>
      <c r="F32" s="310"/>
      <c r="G32" s="310"/>
      <c r="H32" s="310"/>
      <c r="I32" s="310"/>
      <c r="J32" s="310"/>
      <c r="K32" s="310">
        <v>130</v>
      </c>
      <c r="L32" s="310"/>
      <c r="M32" s="310"/>
      <c r="N32" s="388"/>
      <c r="O32" s="389">
        <f t="shared" si="0"/>
        <v>130</v>
      </c>
    </row>
    <row r="33" spans="1:15" ht="12.75">
      <c r="A33" s="511" t="s">
        <v>134</v>
      </c>
      <c r="B33" s="310" t="s">
        <v>432</v>
      </c>
      <c r="C33" s="310" t="s">
        <v>433</v>
      </c>
      <c r="D33" s="419"/>
      <c r="E33" s="309">
        <v>468</v>
      </c>
      <c r="F33" s="310">
        <v>64</v>
      </c>
      <c r="G33" s="310">
        <v>5</v>
      </c>
      <c r="H33" s="310"/>
      <c r="I33" s="310"/>
      <c r="J33" s="310"/>
      <c r="K33" s="310"/>
      <c r="L33" s="310"/>
      <c r="M33" s="310"/>
      <c r="N33" s="388"/>
      <c r="O33" s="389">
        <f t="shared" si="0"/>
        <v>537</v>
      </c>
    </row>
    <row r="34" spans="1:15" ht="12.75">
      <c r="A34" s="510" t="s">
        <v>135</v>
      </c>
      <c r="B34" s="310" t="s">
        <v>388</v>
      </c>
      <c r="C34" s="310" t="s">
        <v>408</v>
      </c>
      <c r="D34" s="419"/>
      <c r="E34" s="309"/>
      <c r="F34" s="310"/>
      <c r="G34" s="310"/>
      <c r="H34" s="310"/>
      <c r="I34" s="310"/>
      <c r="J34" s="310"/>
      <c r="K34" s="310">
        <v>160</v>
      </c>
      <c r="L34" s="310"/>
      <c r="M34" s="310"/>
      <c r="N34" s="388"/>
      <c r="O34" s="389">
        <f t="shared" si="0"/>
        <v>160</v>
      </c>
    </row>
    <row r="35" spans="1:15" ht="12.75">
      <c r="A35" s="511" t="s">
        <v>136</v>
      </c>
      <c r="B35" s="310" t="s">
        <v>389</v>
      </c>
      <c r="C35" s="310" t="s">
        <v>409</v>
      </c>
      <c r="D35" s="419"/>
      <c r="E35" s="309">
        <v>1537</v>
      </c>
      <c r="F35" s="310">
        <v>342</v>
      </c>
      <c r="G35" s="310">
        <v>6293</v>
      </c>
      <c r="H35" s="310"/>
      <c r="I35" s="310"/>
      <c r="J35" s="310"/>
      <c r="K35" s="310"/>
      <c r="L35" s="310"/>
      <c r="M35" s="310"/>
      <c r="N35" s="388"/>
      <c r="O35" s="389">
        <f t="shared" si="0"/>
        <v>8172</v>
      </c>
    </row>
    <row r="36" spans="1:15" ht="12.75">
      <c r="A36" s="510" t="s">
        <v>137</v>
      </c>
      <c r="B36" s="391" t="s">
        <v>390</v>
      </c>
      <c r="C36" s="391" t="s">
        <v>410</v>
      </c>
      <c r="D36" s="421"/>
      <c r="E36" s="413">
        <v>295</v>
      </c>
      <c r="F36" s="391">
        <v>65</v>
      </c>
      <c r="G36" s="391">
        <v>153</v>
      </c>
      <c r="H36" s="391"/>
      <c r="I36" s="391"/>
      <c r="J36" s="391"/>
      <c r="K36" s="391"/>
      <c r="L36" s="391"/>
      <c r="M36" s="391"/>
      <c r="N36" s="388"/>
      <c r="O36" s="389">
        <f t="shared" si="0"/>
        <v>513</v>
      </c>
    </row>
    <row r="37" spans="1:15" ht="12.75">
      <c r="A37" s="512" t="s">
        <v>138</v>
      </c>
      <c r="B37" s="437"/>
      <c r="C37" s="438"/>
      <c r="D37" s="436" t="s">
        <v>62</v>
      </c>
      <c r="E37" s="414">
        <f>SUM(E10:E36)</f>
        <v>12405</v>
      </c>
      <c r="F37" s="386">
        <f aca="true" t="shared" si="1" ref="F37:N37">SUM(F10:F36)</f>
        <v>3381</v>
      </c>
      <c r="G37" s="386">
        <f t="shared" si="1"/>
        <v>23007</v>
      </c>
      <c r="H37" s="386">
        <f t="shared" si="1"/>
        <v>0</v>
      </c>
      <c r="I37" s="386">
        <f t="shared" si="1"/>
        <v>2610</v>
      </c>
      <c r="J37" s="386">
        <f t="shared" si="1"/>
        <v>9567</v>
      </c>
      <c r="K37" s="386">
        <f t="shared" si="1"/>
        <v>1491</v>
      </c>
      <c r="L37" s="386">
        <f t="shared" si="1"/>
        <v>0</v>
      </c>
      <c r="M37" s="386">
        <f t="shared" si="1"/>
        <v>0</v>
      </c>
      <c r="N37" s="386">
        <f t="shared" si="1"/>
        <v>0</v>
      </c>
      <c r="O37" s="392">
        <f>SUM(O10:O36)</f>
        <v>52461</v>
      </c>
    </row>
    <row r="38" spans="1:24" ht="12.75">
      <c r="A38" s="511" t="s">
        <v>139</v>
      </c>
      <c r="B38" s="426"/>
      <c r="C38" s="427"/>
      <c r="D38" s="427"/>
      <c r="E38" s="427"/>
      <c r="F38" s="427"/>
      <c r="G38" s="427"/>
      <c r="H38" s="427"/>
      <c r="I38" s="428" t="s">
        <v>36</v>
      </c>
      <c r="J38" s="427"/>
      <c r="K38" s="427"/>
      <c r="L38" s="427"/>
      <c r="M38" s="427"/>
      <c r="N38" s="429"/>
      <c r="O38" s="430"/>
      <c r="P38" s="22"/>
      <c r="Q38" s="22"/>
      <c r="R38" s="22"/>
      <c r="S38" s="22"/>
      <c r="T38" s="22"/>
      <c r="U38" s="22"/>
      <c r="V38" s="22"/>
      <c r="W38" s="22"/>
      <c r="X38" s="25"/>
    </row>
    <row r="39" spans="1:15" ht="0.75" customHeight="1">
      <c r="A39" s="511" t="s">
        <v>139</v>
      </c>
      <c r="B39" s="386"/>
      <c r="C39" s="387"/>
      <c r="D39" s="422"/>
      <c r="E39" s="415"/>
      <c r="F39" s="393"/>
      <c r="G39" s="393"/>
      <c r="H39" s="393"/>
      <c r="I39" s="393"/>
      <c r="J39" s="393"/>
      <c r="K39" s="393"/>
      <c r="L39" s="394"/>
      <c r="M39" s="393"/>
      <c r="N39" s="395"/>
      <c r="O39" s="396"/>
    </row>
    <row r="40" spans="1:24" ht="12.75">
      <c r="A40" s="511" t="s">
        <v>141</v>
      </c>
      <c r="B40" s="391" t="s">
        <v>371</v>
      </c>
      <c r="C40" s="391" t="s">
        <v>393</v>
      </c>
      <c r="D40" s="421"/>
      <c r="E40" s="413"/>
      <c r="F40" s="391"/>
      <c r="G40" s="391"/>
      <c r="H40" s="391"/>
      <c r="I40" s="391">
        <v>8957</v>
      </c>
      <c r="J40" s="391"/>
      <c r="K40" s="391"/>
      <c r="L40" s="391"/>
      <c r="M40" s="391"/>
      <c r="N40" s="388"/>
      <c r="O40" s="389">
        <f>SUM(I40:N40)</f>
        <v>8957</v>
      </c>
      <c r="P40" s="16"/>
      <c r="Q40" s="16"/>
      <c r="R40" s="16"/>
      <c r="S40" s="16"/>
      <c r="T40" s="16"/>
      <c r="U40" s="16"/>
      <c r="V40" s="16"/>
      <c r="W40" s="17"/>
      <c r="X40" s="20"/>
    </row>
    <row r="41" spans="1:24" ht="12.75">
      <c r="A41" s="511" t="s">
        <v>142</v>
      </c>
      <c r="B41" s="439"/>
      <c r="C41" s="440"/>
      <c r="D41" s="416" t="s">
        <v>452</v>
      </c>
      <c r="E41" s="416"/>
      <c r="F41" s="397"/>
      <c r="G41" s="397"/>
      <c r="H41" s="397"/>
      <c r="I41" s="397">
        <f>SUM(I40:I40)</f>
        <v>8957</v>
      </c>
      <c r="J41" s="397"/>
      <c r="K41" s="397"/>
      <c r="L41" s="397"/>
      <c r="M41" s="397"/>
      <c r="N41" s="398"/>
      <c r="O41" s="392">
        <f>SUM(O40:O40)</f>
        <v>8957</v>
      </c>
      <c r="P41" s="23"/>
      <c r="Q41" s="23"/>
      <c r="R41" s="23"/>
      <c r="S41" s="23"/>
      <c r="T41" s="23"/>
      <c r="U41" s="23"/>
      <c r="V41" s="23"/>
      <c r="W41" s="23"/>
      <c r="X41" s="23"/>
    </row>
    <row r="42" spans="1:24" s="42" customFormat="1" ht="21.75" customHeight="1" thickBot="1">
      <c r="A42" s="513" t="s">
        <v>143</v>
      </c>
      <c r="B42" s="399" t="s">
        <v>0</v>
      </c>
      <c r="C42" s="400"/>
      <c r="D42" s="423"/>
      <c r="E42" s="417">
        <f>SUM(E37)</f>
        <v>12405</v>
      </c>
      <c r="F42" s="400">
        <f>SUM(F37)</f>
        <v>3381</v>
      </c>
      <c r="G42" s="400">
        <f>SUM(G37)</f>
        <v>23007</v>
      </c>
      <c r="H42" s="400"/>
      <c r="I42" s="400">
        <f>SUM(I41+I37)</f>
        <v>11567</v>
      </c>
      <c r="J42" s="400">
        <f>SUM(J37)</f>
        <v>9567</v>
      </c>
      <c r="K42" s="400">
        <f>SUM(K37)</f>
        <v>1491</v>
      </c>
      <c r="L42" s="400">
        <f>SUM(L37)</f>
        <v>0</v>
      </c>
      <c r="M42" s="401"/>
      <c r="N42" s="402"/>
      <c r="O42" s="403">
        <f>SUM(O41+O37)</f>
        <v>61418</v>
      </c>
      <c r="P42" s="25"/>
      <c r="Q42" s="25"/>
      <c r="R42" s="25"/>
      <c r="S42" s="25"/>
      <c r="T42" s="25"/>
      <c r="U42" s="25"/>
      <c r="V42" s="25"/>
      <c r="W42" s="25"/>
      <c r="X42" s="17"/>
    </row>
    <row r="43" spans="2:13" ht="13.5" thickTop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</sheetData>
  <sheetProtection/>
  <mergeCells count="14">
    <mergeCell ref="B6:D6"/>
    <mergeCell ref="H7:H8"/>
    <mergeCell ref="A7:A8"/>
    <mergeCell ref="B7:D8"/>
    <mergeCell ref="E7:E8"/>
    <mergeCell ref="F7:F8"/>
    <mergeCell ref="G7:G8"/>
    <mergeCell ref="M7:M8"/>
    <mergeCell ref="N7:N8"/>
    <mergeCell ref="O7:O8"/>
    <mergeCell ref="I7:I8"/>
    <mergeCell ref="J7:J8"/>
    <mergeCell ref="K7:K8"/>
    <mergeCell ref="L7:L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&amp;C&amp;F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R22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5.125" style="0" customWidth="1"/>
    <col min="4" max="4" width="15.125" style="0" customWidth="1"/>
    <col min="5" max="5" width="12.00390625" style="0" customWidth="1"/>
    <col min="6" max="6" width="10.375" style="0" customWidth="1"/>
    <col min="7" max="8" width="14.125" style="0" customWidth="1"/>
    <col min="9" max="9" width="10.875" style="0" customWidth="1"/>
    <col min="10" max="10" width="11.625" style="0" customWidth="1"/>
    <col min="11" max="11" width="12.625" style="0" customWidth="1"/>
    <col min="12" max="12" width="13.00390625" style="0" customWidth="1"/>
  </cols>
  <sheetData>
    <row r="2" spans="2:18" s="14" customFormat="1" ht="1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P2" s="115"/>
      <c r="R2" s="16"/>
    </row>
    <row r="3" spans="2:18" s="14" customFormat="1" ht="12.75">
      <c r="B3" s="12" t="s">
        <v>29</v>
      </c>
      <c r="C3" s="13"/>
      <c r="D3" s="13"/>
      <c r="E3" s="13"/>
      <c r="F3" s="13"/>
      <c r="G3" s="13"/>
      <c r="H3" s="13"/>
      <c r="I3" s="39" t="s">
        <v>435</v>
      </c>
      <c r="J3" s="13"/>
      <c r="K3" s="39" t="s">
        <v>425</v>
      </c>
      <c r="L3" s="13"/>
      <c r="M3" s="13"/>
      <c r="P3" s="115"/>
      <c r="R3" s="16"/>
    </row>
    <row r="4" spans="2:18" s="14" customFormat="1" ht="12.7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P4" s="115"/>
      <c r="R4" s="16"/>
    </row>
    <row r="5" spans="2:15" s="116" customFormat="1" ht="12.75">
      <c r="B5" s="13"/>
      <c r="C5" s="13"/>
      <c r="D5" s="13"/>
      <c r="E5" s="13"/>
      <c r="F5" s="13"/>
      <c r="G5" s="15" t="s">
        <v>411</v>
      </c>
      <c r="H5" s="13"/>
      <c r="J5" s="15"/>
      <c r="K5" s="14"/>
      <c r="L5" s="14"/>
      <c r="M5" s="14"/>
      <c r="N5" s="14"/>
      <c r="O5" s="14"/>
    </row>
    <row r="6" spans="2:16" s="14" customFormat="1" ht="12.75">
      <c r="B6" s="13"/>
      <c r="C6" s="13"/>
      <c r="D6" s="13"/>
      <c r="E6" s="13"/>
      <c r="F6" s="13"/>
      <c r="G6" s="13"/>
      <c r="H6" s="13"/>
      <c r="I6" s="15"/>
      <c r="J6" s="15"/>
      <c r="P6" s="115"/>
    </row>
    <row r="7" spans="2:16" s="14" customFormat="1" ht="12.75">
      <c r="B7" s="13"/>
      <c r="C7" s="13"/>
      <c r="D7" s="13"/>
      <c r="E7" s="13"/>
      <c r="F7" s="13"/>
      <c r="G7" s="15" t="s">
        <v>178</v>
      </c>
      <c r="H7" s="15"/>
      <c r="K7" s="18" t="s">
        <v>179</v>
      </c>
      <c r="P7" s="115"/>
    </row>
    <row r="8" spans="2:16" s="14" customFormat="1" ht="12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P8" s="115"/>
    </row>
    <row r="10" ht="12.75">
      <c r="G10" s="19" t="s">
        <v>69</v>
      </c>
    </row>
    <row r="11" ht="13.5" thickBot="1">
      <c r="G11" s="19"/>
    </row>
    <row r="12" spans="1:12" ht="13.5" thickTop="1">
      <c r="A12" s="374"/>
      <c r="B12" s="903" t="s">
        <v>436</v>
      </c>
      <c r="C12" s="903"/>
      <c r="D12" s="903"/>
      <c r="E12" s="381" t="s">
        <v>437</v>
      </c>
      <c r="F12" s="381" t="s">
        <v>438</v>
      </c>
      <c r="G12" s="242" t="s">
        <v>439</v>
      </c>
      <c r="H12" s="381" t="s">
        <v>440</v>
      </c>
      <c r="I12" s="381" t="s">
        <v>441</v>
      </c>
      <c r="J12" s="381" t="s">
        <v>442</v>
      </c>
      <c r="K12" s="381" t="s">
        <v>443</v>
      </c>
      <c r="L12" s="384" t="s">
        <v>446</v>
      </c>
    </row>
    <row r="13" spans="1:12" s="14" customFormat="1" ht="13.5" customHeight="1">
      <c r="A13" s="904"/>
      <c r="B13" s="379"/>
      <c r="C13" s="380"/>
      <c r="D13" s="380"/>
      <c r="E13" s="895" t="s">
        <v>180</v>
      </c>
      <c r="F13" s="906" t="s">
        <v>181</v>
      </c>
      <c r="G13" s="895" t="s">
        <v>182</v>
      </c>
      <c r="H13" s="899" t="s">
        <v>183</v>
      </c>
      <c r="I13" s="901" t="s">
        <v>184</v>
      </c>
      <c r="J13" s="899" t="s">
        <v>185</v>
      </c>
      <c r="K13" s="895" t="s">
        <v>186</v>
      </c>
      <c r="L13" s="897" t="s">
        <v>187</v>
      </c>
    </row>
    <row r="14" spans="1:12" s="14" customFormat="1" ht="39.75" customHeight="1">
      <c r="A14" s="905"/>
      <c r="B14" s="21"/>
      <c r="C14" s="377" t="s">
        <v>32</v>
      </c>
      <c r="D14" s="378"/>
      <c r="E14" s="896"/>
      <c r="F14" s="907"/>
      <c r="G14" s="896"/>
      <c r="H14" s="900"/>
      <c r="I14" s="902"/>
      <c r="J14" s="900"/>
      <c r="K14" s="896"/>
      <c r="L14" s="898"/>
    </row>
    <row r="15" spans="1:12" ht="12.75">
      <c r="A15" s="375" t="s">
        <v>93</v>
      </c>
      <c r="B15" s="373" t="s">
        <v>370</v>
      </c>
      <c r="C15" s="34" t="s">
        <v>412</v>
      </c>
      <c r="D15" s="30"/>
      <c r="E15" s="117">
        <v>9228</v>
      </c>
      <c r="F15" s="34"/>
      <c r="G15" s="117"/>
      <c r="H15" s="34"/>
      <c r="I15" s="117"/>
      <c r="J15" s="34"/>
      <c r="K15" s="117"/>
      <c r="L15" s="118">
        <f aca="true" t="shared" si="0" ref="L15:L20">SUM(E15:K15)</f>
        <v>9228</v>
      </c>
    </row>
    <row r="16" spans="1:12" ht="12.75">
      <c r="A16" s="375" t="s">
        <v>94</v>
      </c>
      <c r="B16" s="34" t="s">
        <v>389</v>
      </c>
      <c r="C16" s="34" t="s">
        <v>409</v>
      </c>
      <c r="D16" s="30"/>
      <c r="E16" s="65">
        <v>0</v>
      </c>
      <c r="F16" s="34">
        <v>4000</v>
      </c>
      <c r="G16" s="65"/>
      <c r="H16" s="34"/>
      <c r="I16" s="65"/>
      <c r="J16" s="34"/>
      <c r="K16" s="65"/>
      <c r="L16" s="118">
        <f t="shared" si="0"/>
        <v>4000</v>
      </c>
    </row>
    <row r="17" spans="1:12" ht="12.75">
      <c r="A17" s="375" t="s">
        <v>95</v>
      </c>
      <c r="B17" s="34" t="s">
        <v>362</v>
      </c>
      <c r="C17" s="34" t="s">
        <v>413</v>
      </c>
      <c r="D17" s="30"/>
      <c r="E17" s="65">
        <v>0</v>
      </c>
      <c r="F17" s="34">
        <v>563</v>
      </c>
      <c r="G17" s="65"/>
      <c r="H17" s="34"/>
      <c r="I17" s="65"/>
      <c r="J17" s="34"/>
      <c r="K17" s="65"/>
      <c r="L17" s="118">
        <f t="shared" si="0"/>
        <v>563</v>
      </c>
    </row>
    <row r="18" spans="1:12" ht="12.75">
      <c r="A18" s="375" t="s">
        <v>96</v>
      </c>
      <c r="B18" s="34" t="s">
        <v>370</v>
      </c>
      <c r="C18" s="34" t="s">
        <v>412</v>
      </c>
      <c r="D18" s="34"/>
      <c r="E18" s="65">
        <v>2500</v>
      </c>
      <c r="F18" s="34"/>
      <c r="G18" s="65"/>
      <c r="H18" s="34"/>
      <c r="I18" s="65"/>
      <c r="J18" s="34"/>
      <c r="K18" s="65"/>
      <c r="L18" s="118">
        <f t="shared" si="0"/>
        <v>2500</v>
      </c>
    </row>
    <row r="19" spans="1:12" ht="12.75">
      <c r="A19" s="375" t="s">
        <v>98</v>
      </c>
      <c r="B19" s="34" t="s">
        <v>370</v>
      </c>
      <c r="C19" s="34" t="s">
        <v>412</v>
      </c>
      <c r="D19" s="34"/>
      <c r="E19" s="213">
        <v>800</v>
      </c>
      <c r="F19" s="34"/>
      <c r="G19" s="65"/>
      <c r="H19" s="34"/>
      <c r="I19" s="65"/>
      <c r="J19" s="34"/>
      <c r="K19" s="65"/>
      <c r="L19" s="118">
        <f>SUM(E19)</f>
        <v>800</v>
      </c>
    </row>
    <row r="20" spans="1:12" ht="12.75">
      <c r="A20" s="375" t="s">
        <v>100</v>
      </c>
      <c r="B20" s="34" t="s">
        <v>389</v>
      </c>
      <c r="C20" s="34" t="s">
        <v>409</v>
      </c>
      <c r="D20" s="34"/>
      <c r="E20" s="65">
        <v>160</v>
      </c>
      <c r="F20" s="34">
        <v>200</v>
      </c>
      <c r="G20" s="65"/>
      <c r="H20" s="34"/>
      <c r="I20" s="65"/>
      <c r="J20" s="34"/>
      <c r="K20" s="65"/>
      <c r="L20" s="118">
        <f t="shared" si="0"/>
        <v>360</v>
      </c>
    </row>
    <row r="21" spans="1:12" ht="12.75">
      <c r="A21" s="375" t="s">
        <v>107</v>
      </c>
      <c r="B21" s="120"/>
      <c r="C21" s="119" t="s">
        <v>188</v>
      </c>
      <c r="D21" s="120"/>
      <c r="E21" s="121">
        <f>SUM(E15:E20)</f>
        <v>12688</v>
      </c>
      <c r="F21" s="122">
        <f>SUM(F15:F20)</f>
        <v>4763</v>
      </c>
      <c r="G21" s="123">
        <f>SUM(G17:G18)</f>
        <v>0</v>
      </c>
      <c r="H21" s="123">
        <f>SUM(H17:H18)</f>
        <v>0</v>
      </c>
      <c r="I21" s="123">
        <f>SUM(I17:I18)</f>
        <v>0</v>
      </c>
      <c r="J21" s="123">
        <f>SUM(J17:J18)</f>
        <v>0</v>
      </c>
      <c r="K21" s="123">
        <f>SUM(K17:K18)</f>
        <v>0</v>
      </c>
      <c r="L21" s="371">
        <f>SUM(L15:L20)</f>
        <v>17451</v>
      </c>
    </row>
    <row r="22" spans="1:12" ht="16.5" thickBot="1">
      <c r="A22" s="376" t="s">
        <v>109</v>
      </c>
      <c r="B22" s="372" t="s">
        <v>189</v>
      </c>
      <c r="C22" s="372"/>
      <c r="D22" s="372"/>
      <c r="E22" s="382">
        <f>SUM(E21)</f>
        <v>12688</v>
      </c>
      <c r="F22" s="382">
        <f aca="true" t="shared" si="1" ref="F22:L22">SUM(F21)</f>
        <v>4763</v>
      </c>
      <c r="G22" s="382">
        <f t="shared" si="1"/>
        <v>0</v>
      </c>
      <c r="H22" s="382">
        <f t="shared" si="1"/>
        <v>0</v>
      </c>
      <c r="I22" s="382">
        <f t="shared" si="1"/>
        <v>0</v>
      </c>
      <c r="J22" s="382">
        <f t="shared" si="1"/>
        <v>0</v>
      </c>
      <c r="K22" s="382">
        <f t="shared" si="1"/>
        <v>0</v>
      </c>
      <c r="L22" s="383">
        <f t="shared" si="1"/>
        <v>17451</v>
      </c>
    </row>
    <row r="23" ht="13.5" thickTop="1"/>
  </sheetData>
  <sheetProtection/>
  <mergeCells count="10">
    <mergeCell ref="B12:D12"/>
    <mergeCell ref="A13:A14"/>
    <mergeCell ref="E13:E14"/>
    <mergeCell ref="F13:F14"/>
    <mergeCell ref="K13:K14"/>
    <mergeCell ref="L13:L14"/>
    <mergeCell ref="G13:G14"/>
    <mergeCell ref="H13:H14"/>
    <mergeCell ref="I13:I14"/>
    <mergeCell ref="J13:J1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Éva</cp:lastModifiedBy>
  <cp:lastPrinted>2011-03-18T10:05:53Z</cp:lastPrinted>
  <dcterms:created xsi:type="dcterms:W3CDTF">1997-01-17T14:02:09Z</dcterms:created>
  <dcterms:modified xsi:type="dcterms:W3CDTF">2011-03-30T12:33:59Z</dcterms:modified>
  <cp:category/>
  <cp:version/>
  <cp:contentType/>
  <cp:contentStatus/>
</cp:coreProperties>
</file>